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eaty\Desktop\"/>
    </mc:Choice>
  </mc:AlternateContent>
  <xr:revisionPtr revIDLastSave="0" documentId="8_{4077EDA8-4E7E-47D4-BCB4-2FCC05CD0A82}" xr6:coauthVersionLast="36" xr6:coauthVersionMax="36" xr10:uidLastSave="{00000000-0000-0000-0000-000000000000}"/>
  <bookViews>
    <workbookView xWindow="0" yWindow="0" windowWidth="19200" windowHeight="7260" firstSheet="1" activeTab="1" xr2:uid="{00000000-000D-0000-FFFF-FFFF00000000}"/>
  </bookViews>
  <sheets>
    <sheet name="12 Month Employee" sheetId="1" state="hidden" r:id="rId1"/>
    <sheet name="AY Employees Blank" sheetId="2" r:id="rId2"/>
    <sheet name="Example" sheetId="3" r:id="rId3"/>
  </sheets>
  <definedNames>
    <definedName name="_xlnm.Print_Area" localSheetId="1">'AY Employees Blank'!$A$1:$O$53</definedName>
  </definedNames>
  <calcPr calcId="191029"/>
</workbook>
</file>

<file path=xl/calcChain.xml><?xml version="1.0" encoding="utf-8"?>
<calcChain xmlns="http://schemas.openxmlformats.org/spreadsheetml/2006/main">
  <c r="I22" i="2" l="1"/>
  <c r="I21" i="2" l="1"/>
  <c r="I20" i="2"/>
  <c r="I19" i="2"/>
  <c r="I18" i="2"/>
  <c r="M16" i="2"/>
  <c r="H37" i="2" l="1"/>
  <c r="H36" i="2"/>
  <c r="H35" i="2"/>
  <c r="H34" i="2"/>
  <c r="H33" i="2"/>
  <c r="H32" i="2"/>
  <c r="H31" i="2"/>
  <c r="H30" i="2"/>
  <c r="H29" i="2"/>
  <c r="H28" i="2"/>
  <c r="I17" i="2"/>
  <c r="J17" i="2" s="1"/>
  <c r="J18" i="2" s="1"/>
  <c r="J19" i="2" s="1"/>
  <c r="J20" i="2" s="1"/>
  <c r="J21" i="2" s="1"/>
  <c r="J22" i="2" s="1"/>
  <c r="M8" i="2"/>
  <c r="M9" i="2"/>
  <c r="J36" i="3"/>
  <c r="H36" i="3"/>
  <c r="L36" i="3" s="1"/>
  <c r="I32" i="3"/>
  <c r="L26" i="3"/>
  <c r="L27" i="3" s="1"/>
  <c r="L28" i="3" s="1"/>
  <c r="L29" i="3" s="1"/>
  <c r="L30" i="3" s="1"/>
  <c r="L31" i="3" s="1"/>
  <c r="L32" i="3" s="1"/>
  <c r="L33" i="3" s="1"/>
  <c r="L34" i="3" s="1"/>
  <c r="L35" i="3" s="1"/>
  <c r="H19" i="3"/>
  <c r="H16" i="3"/>
  <c r="I15" i="3"/>
  <c r="L14" i="3"/>
  <c r="K14" i="3"/>
  <c r="L8" i="3"/>
  <c r="J19" i="3" s="1"/>
  <c r="L7" i="3"/>
  <c r="I35" i="3" s="1"/>
  <c r="L6" i="3"/>
  <c r="J20" i="3" s="1"/>
  <c r="J17" i="3" l="1"/>
  <c r="I16" i="3"/>
  <c r="I17" i="3" s="1"/>
  <c r="I18" i="3" s="1"/>
  <c r="I19" i="3" s="1"/>
  <c r="I20" i="3" s="1"/>
  <c r="J15" i="3"/>
  <c r="L15" i="3" s="1"/>
  <c r="J16" i="3"/>
  <c r="K16" i="3" s="1"/>
  <c r="K19" i="3" s="1"/>
  <c r="K26" i="3"/>
  <c r="K27" i="3"/>
  <c r="I28" i="3"/>
  <c r="K29" i="3"/>
  <c r="I30" i="3"/>
  <c r="K31" i="3"/>
  <c r="K33" i="3"/>
  <c r="I34" i="3"/>
  <c r="K35" i="3"/>
  <c r="J18" i="3"/>
  <c r="I26" i="3"/>
  <c r="K28" i="3"/>
  <c r="I29" i="3"/>
  <c r="K30" i="3"/>
  <c r="I31" i="3"/>
  <c r="K32" i="3"/>
  <c r="I33" i="3"/>
  <c r="K34" i="3"/>
  <c r="L16" i="3" l="1"/>
  <c r="L17" i="3" s="1"/>
  <c r="L18" i="3" s="1"/>
  <c r="L19" i="3" s="1"/>
  <c r="L20" i="3" s="1"/>
  <c r="I36" i="3"/>
  <c r="K36" i="3"/>
  <c r="J38" i="2"/>
  <c r="K38" i="2"/>
  <c r="H38" i="2"/>
  <c r="M28" i="2"/>
  <c r="M10" i="2"/>
  <c r="L36" i="2"/>
  <c r="L16" i="2"/>
  <c r="K21" i="2" l="1"/>
  <c r="K17" i="2"/>
  <c r="L17" i="2" s="1"/>
  <c r="K22" i="2"/>
  <c r="K20" i="2"/>
  <c r="K18" i="2"/>
  <c r="K19" i="2"/>
  <c r="L28" i="2"/>
  <c r="L31" i="2"/>
  <c r="L33" i="2"/>
  <c r="L35" i="2"/>
  <c r="L37" i="2"/>
  <c r="L29" i="2"/>
  <c r="L30" i="2"/>
  <c r="L32" i="2"/>
  <c r="L34" i="2"/>
  <c r="M29" i="2"/>
  <c r="M30" i="2" s="1"/>
  <c r="M31" i="2" s="1"/>
  <c r="M32" i="2" s="1"/>
  <c r="M33" i="2" s="1"/>
  <c r="M34" i="2" s="1"/>
  <c r="M35" i="2" s="1"/>
  <c r="M36" i="2" s="1"/>
  <c r="M37" i="2" s="1"/>
  <c r="M17" i="2" l="1"/>
  <c r="M18" i="2" s="1"/>
  <c r="M19" i="2" s="1"/>
  <c r="M20" i="2" s="1"/>
  <c r="M21" i="2" s="1"/>
  <c r="M22" i="2" s="1"/>
  <c r="L18" i="2"/>
  <c r="L19" i="2" s="1"/>
  <c r="L20" i="2" s="1"/>
  <c r="L21" i="2" s="1"/>
  <c r="L22" i="2" s="1"/>
  <c r="L38" i="2"/>
  <c r="M3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EGays</author>
  </authors>
  <commentList>
    <comment ref="D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Match the Name to the T#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7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Match the T# to the Employee Name</t>
        </r>
      </text>
    </comment>
    <comment ref="M7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 xml:space="preserve">Employee's Home Department
</t>
        </r>
      </text>
    </comment>
    <comment ref="D8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Previous Academic Year Salary - Provided by HR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9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 xml:space="preserve">Current Academic Year Salary
</t>
        </r>
      </text>
    </comment>
    <comment ref="G18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First Term Summer Credit Hours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1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 xml:space="preserve">2nd Term Summer Credit Hours
</t>
        </r>
      </text>
    </comment>
    <comment ref="K28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G29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 xml:space="preserve">Fall Semester 
Only enter in September and it will calculate the entire semester
</t>
        </r>
      </text>
    </comment>
    <comment ref="K29" authorId="0" shapeId="0" xr:uid="{00000000-0006-0000-0100-00000A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K30" authorId="0" shapeId="0" xr:uid="{00000000-0006-0000-0100-00000B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K31" authorId="0" shapeId="0" xr:uid="{00000000-0006-0000-0100-00000C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K32" authorId="0" shapeId="0" xr:uid="{00000000-0006-0000-0100-00000D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K33" authorId="0" shapeId="0" xr:uid="{00000000-0006-0000-0100-00000E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G34" authorId="0" shapeId="0" xr:uid="{00000000-0006-0000-0100-00000F000000}">
      <text>
        <r>
          <rPr>
            <b/>
            <sz val="8"/>
            <color indexed="81"/>
            <rFont val="Tahoma"/>
            <family val="2"/>
          </rPr>
          <t xml:space="preserve">Spring Semester
Only enter in February and it will calculate the entire semester
</t>
        </r>
      </text>
    </comment>
    <comment ref="K34" authorId="0" shapeId="0" xr:uid="{00000000-0006-0000-0100-000010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K35" authorId="0" shapeId="0" xr:uid="{00000000-0006-0000-0100-000011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K36" authorId="0" shapeId="0" xr:uid="{00000000-0006-0000-0100-000012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K37" authorId="0" shapeId="0" xr:uid="{00000000-0006-0000-0100-000013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</commentList>
</comments>
</file>

<file path=xl/sharedStrings.xml><?xml version="1.0" encoding="utf-8"?>
<sst xmlns="http://schemas.openxmlformats.org/spreadsheetml/2006/main" count="185" uniqueCount="98">
  <si>
    <t>Banner ID</t>
  </si>
  <si>
    <t>Beginning Balances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</si>
  <si>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</si>
  <si>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</si>
  <si>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</si>
  <si>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</si>
  <si>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</si>
  <si>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</si>
  <si>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</si>
  <si>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</si>
  <si>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</si>
  <si>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</si>
  <si>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June</t>
  </si>
  <si>
    <t>Name:</t>
  </si>
  <si>
    <t>Dept:</t>
  </si>
  <si>
    <t>Monthly Salary:</t>
  </si>
  <si>
    <t xml:space="preserve">  </t>
  </si>
  <si>
    <t>Hourly Salary:</t>
  </si>
  <si>
    <t xml:space="preserve">           Summer Pay</t>
  </si>
  <si>
    <t xml:space="preserve">            Period</t>
  </si>
  <si>
    <t xml:space="preserve">    May</t>
  </si>
  <si>
    <t>through Aug</t>
  </si>
  <si>
    <t>May (beginning day after commencement)</t>
  </si>
  <si>
    <t>First Summer Term</t>
  </si>
  <si>
    <t>Period</t>
  </si>
  <si>
    <t xml:space="preserve">August </t>
  </si>
  <si>
    <t xml:space="preserve">Thru May </t>
  </si>
  <si>
    <t xml:space="preserve">  Hours</t>
  </si>
  <si>
    <t xml:space="preserve">           Limit</t>
  </si>
  <si>
    <t>May (until commencement)</t>
  </si>
  <si>
    <t>Summer Rate:</t>
  </si>
  <si>
    <t>teaching only</t>
  </si>
  <si>
    <t>Preceding A/Y Salary: (SP)</t>
  </si>
  <si>
    <t>Current A/Y Salary: (EP)</t>
  </si>
  <si>
    <t>Preceding A/Y Salary is used for Summer Pay and will be provided by HR.</t>
  </si>
  <si>
    <t>Current A/Y Salary is used for Extra Pay and is the salary effective August 1 and will be shown in the department personnel budget.</t>
  </si>
  <si>
    <t>Summer school rate calculated at 1/32 of the preceding A/Y salary.</t>
  </si>
  <si>
    <t>Pay</t>
  </si>
  <si>
    <t>Balance</t>
  </si>
  <si>
    <t>Hourly salary computed by dividing academic year salary by 1462.50 hrs.</t>
  </si>
  <si>
    <t>Summer beginning balances computed to be 25% and 33.3% of Previous A/Y salary.</t>
  </si>
  <si>
    <t>Total clock hours for full summer = 52.5 hours/week x 15 weeks in summer = 787.5 total for teaching and research.</t>
  </si>
  <si>
    <t>Overload for academic year calculated at 1 credit hour =  2.5 clock hours x 15 weeks per semester = 37.5 clock hours</t>
  </si>
  <si>
    <t>Available</t>
  </si>
  <si>
    <t>Clock Hours</t>
  </si>
  <si>
    <t>Summer teaching credit hours calculated at 1 credit hour = 7.5 clock hours.  Maximum credit hours for full summer is 8.</t>
  </si>
  <si>
    <t>SUMMER AND EXTRA PAY SUMMARY</t>
  </si>
  <si>
    <t>FOR PERSONNEL ON ACADEMIC YEAR APPOINTMENT ONLY</t>
  </si>
  <si>
    <t>33.3% research</t>
  </si>
  <si>
    <t>&amp; teaching</t>
  </si>
  <si>
    <t>Extra pay hours cannot exceed 15 clock hours per week.</t>
  </si>
  <si>
    <t>Second Summer Term</t>
  </si>
  <si>
    <t>Credit</t>
  </si>
  <si>
    <t>Hours</t>
  </si>
  <si>
    <t>Clock</t>
  </si>
  <si>
    <t>Overload</t>
  </si>
  <si>
    <t xml:space="preserve">EXTRA </t>
  </si>
  <si>
    <t>PAY</t>
  </si>
  <si>
    <t xml:space="preserve">Period </t>
  </si>
  <si>
    <t xml:space="preserve">         400 Hour</t>
  </si>
  <si>
    <t>OVERLOAD TEACHING</t>
  </si>
  <si>
    <t>TOTAL</t>
  </si>
  <si>
    <t xml:space="preserve"> Pay</t>
  </si>
  <si>
    <t>Policy allows for 2 credit course per semester, however, State Law only allows 400 clock hours for 9 months.</t>
  </si>
  <si>
    <t>SAMPLE FOR TEACHING &amp; RESEARCH</t>
  </si>
  <si>
    <t>SUMMER PAY</t>
  </si>
  <si>
    <t>acct 512345</t>
  </si>
  <si>
    <t>Amin. Duties (2 cr hrs) &amp; INSL (3 cr hrs)</t>
  </si>
  <si>
    <t>Admin. Duties (2 cr hrs)</t>
  </si>
  <si>
    <t>EXTRA</t>
  </si>
  <si>
    <t>acct 512346</t>
  </si>
  <si>
    <t xml:space="preserve">Univ 1020 (1cr)  &amp; INSL (3cr) </t>
  </si>
  <si>
    <t xml:space="preserve">INSL (3cr) </t>
  </si>
  <si>
    <t>TOTAl</t>
  </si>
  <si>
    <t xml:space="preserve">Policy allows for 2 credit course per semester, however, State Law only allows 400 clock hours for 9 months.  </t>
  </si>
  <si>
    <t xml:space="preserve"> </t>
  </si>
  <si>
    <t>***Please note that due to Excel Rounding Issues the pay amount on this spreadsheet may be a few cents different than the actual amount on the extra pay form.</t>
  </si>
  <si>
    <t>Please make sure that once the employee gets to a balance of $100 - you check the actual amounts to confirm that they do not go over the total allowed amount.</t>
  </si>
  <si>
    <r>
      <t xml:space="preserve">Only enter data in shaded area - </t>
    </r>
    <r>
      <rPr>
        <b/>
        <u/>
        <sz val="11"/>
        <color theme="1"/>
        <rFont val="Calibri"/>
        <family val="2"/>
        <scheme val="minor"/>
      </rPr>
      <t>DO NOT</t>
    </r>
    <r>
      <rPr>
        <b/>
        <sz val="11"/>
        <color theme="1"/>
        <rFont val="Calibri"/>
        <family val="2"/>
        <scheme val="minor"/>
      </rPr>
      <t xml:space="preserve"> change or modify any format/formula on this form</t>
    </r>
  </si>
  <si>
    <t>Banner ID:</t>
  </si>
  <si>
    <t>Teaching/Admin only</t>
  </si>
  <si>
    <t>Research &amp; Teaching</t>
  </si>
  <si>
    <t>Department:</t>
  </si>
  <si>
    <t>Preceding A/Y Hourly Salary:</t>
  </si>
  <si>
    <t>Current A/Y Hourly Salary:</t>
  </si>
  <si>
    <t>Summary of Summer Pay &amp; Extra Pay Policies</t>
  </si>
  <si>
    <t>Dual Service Agreements - if you are teaching -1 credit hour = 37.5 clock hours per semester</t>
  </si>
  <si>
    <t>Total</t>
  </si>
  <si>
    <t>Other</t>
  </si>
  <si>
    <t>10, 2015</t>
  </si>
  <si>
    <t>16, 2015</t>
  </si>
  <si>
    <t>17, 2015</t>
  </si>
  <si>
    <t>7, 2016</t>
  </si>
  <si>
    <t>8, 2021</t>
  </si>
  <si>
    <t>14, 2021</t>
  </si>
  <si>
    <t>15, 2021</t>
  </si>
  <si>
    <t>8, 2022</t>
  </si>
  <si>
    <t>Total clock hours for full summer = 52.5 hours per week x 14 weeks in summer = 735.0 total for teaching and research.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</si>
</sst>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0.0"/>
    <numFmt numFmtId="165" formatCode="000\-00\-0000"/>
    <numFmt numFmtId="166" formatCode="0.00_);\(0.0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u/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1"/>
      <color theme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</cellStyleXfs>
  <cellXfs count="255">
    <xf numFmtId="0" fontId="0" fillId="0" borderId="0" xfId="0"/>
    <xf numFmtId="0" fontId="4" fillId="0" borderId="0" xfId="0" applyFont="1"/>
    <xf numFmtId="0" fontId="0" fillId="0" borderId="5" xfId="0" applyBorder="1"/>
    <xf numFmtId="9" fontId="0" fillId="0" borderId="0" xfId="0" applyNumberFormat="1"/>
    <xf numFmtId="17" fontId="0" fillId="0" borderId="5" xfId="0" applyNumberFormat="1" applyBorder="1"/>
    <xf numFmtId="0" fontId="0" fillId="0" borderId="0" xfId="0" applyBorder="1"/>
    <xf numFmtId="0" fontId="0" fillId="0" borderId="1" xfId="0" applyBorder="1"/>
    <xf numFmtId="0" fontId="0" fillId="0" borderId="7" xfId="0" applyBorder="1"/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0" fillId="0" borderId="14" xfId="0" applyBorder="1"/>
    <xf numFmtId="0" fontId="0" fillId="0" borderId="13" xfId="0" applyBorder="1"/>
    <xf numFmtId="0" fontId="0" fillId="0" borderId="9" xfId="0" applyBorder="1"/>
    <xf numFmtId="0" fontId="0" fillId="0" borderId="2" xfId="0" applyBorder="1"/>
    <xf numFmtId="39" fontId="3" fillId="0" borderId="4" xfId="1" applyNumberFormat="1" applyFont="1" applyBorder="1"/>
    <xf numFmtId="44" fontId="3" fillId="0" borderId="1" xfId="1" applyFont="1" applyBorder="1"/>
    <xf numFmtId="44" fontId="3" fillId="0" borderId="7" xfId="1" applyFont="1" applyBorder="1"/>
    <xf numFmtId="166" fontId="0" fillId="0" borderId="1" xfId="0" applyNumberFormat="1" applyBorder="1"/>
    <xf numFmtId="166" fontId="0" fillId="0" borderId="14" xfId="0" applyNumberFormat="1" applyBorder="1"/>
    <xf numFmtId="166" fontId="0" fillId="0" borderId="0" xfId="0" applyNumberFormat="1" applyBorder="1"/>
    <xf numFmtId="44" fontId="3" fillId="0" borderId="0" xfId="1" applyFont="1" applyBorder="1"/>
    <xf numFmtId="0" fontId="6" fillId="0" borderId="0" xfId="0" applyFont="1" applyBorder="1"/>
    <xf numFmtId="39" fontId="0" fillId="0" borderId="0" xfId="0" applyNumberFormat="1" applyBorder="1"/>
    <xf numFmtId="44" fontId="7" fillId="0" borderId="0" xfId="1" applyFont="1" applyFill="1" applyBorder="1"/>
    <xf numFmtId="44" fontId="3" fillId="5" borderId="0" xfId="1" applyFont="1" applyFill="1" applyBorder="1"/>
    <xf numFmtId="0" fontId="0" fillId="0" borderId="15" xfId="0" applyBorder="1"/>
    <xf numFmtId="44" fontId="3" fillId="0" borderId="8" xfId="1" applyFont="1" applyBorder="1"/>
    <xf numFmtId="0" fontId="2" fillId="0" borderId="1" xfId="0" applyFont="1" applyFill="1" applyBorder="1"/>
    <xf numFmtId="0" fontId="2" fillId="0" borderId="9" xfId="0" applyFont="1" applyFill="1" applyBorder="1"/>
    <xf numFmtId="0" fontId="3" fillId="0" borderId="4" xfId="0" applyFont="1" applyFill="1" applyBorder="1"/>
    <xf numFmtId="0" fontId="0" fillId="0" borderId="2" xfId="0" applyFill="1" applyBorder="1"/>
    <xf numFmtId="0" fontId="0" fillId="0" borderId="4" xfId="0" applyFill="1" applyBorder="1"/>
    <xf numFmtId="0" fontId="5" fillId="0" borderId="9" xfId="0" applyFont="1" applyFill="1" applyBorder="1"/>
    <xf numFmtId="0" fontId="0" fillId="0" borderId="9" xfId="0" applyFill="1" applyBorder="1"/>
    <xf numFmtId="164" fontId="3" fillId="0" borderId="1" xfId="0" applyNumberFormat="1" applyFont="1" applyFill="1" applyBorder="1"/>
    <xf numFmtId="0" fontId="0" fillId="0" borderId="1" xfId="0" applyFill="1" applyBorder="1"/>
    <xf numFmtId="0" fontId="0" fillId="0" borderId="3" xfId="0" applyBorder="1"/>
    <xf numFmtId="0" fontId="3" fillId="0" borderId="1" xfId="0" applyFont="1" applyFill="1" applyBorder="1"/>
    <xf numFmtId="0" fontId="2" fillId="0" borderId="2" xfId="0" applyFont="1" applyFill="1" applyBorder="1"/>
    <xf numFmtId="0" fontId="3" fillId="0" borderId="2" xfId="0" applyFont="1" applyFill="1" applyBorder="1"/>
    <xf numFmtId="0" fontId="9" fillId="0" borderId="3" xfId="0" applyFont="1" applyFill="1" applyBorder="1"/>
    <xf numFmtId="0" fontId="0" fillId="0" borderId="18" xfId="0" applyBorder="1"/>
    <xf numFmtId="0" fontId="0" fillId="0" borderId="17" xfId="0" applyBorder="1"/>
    <xf numFmtId="0" fontId="0" fillId="0" borderId="21" xfId="0" applyFill="1" applyBorder="1"/>
    <xf numFmtId="166" fontId="0" fillId="0" borderId="21" xfId="0" applyNumberFormat="1" applyBorder="1"/>
    <xf numFmtId="39" fontId="0" fillId="0" borderId="23" xfId="0" applyNumberFormat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7" fontId="0" fillId="0" borderId="1" xfId="0" applyNumberFormat="1" applyBorder="1"/>
    <xf numFmtId="7" fontId="0" fillId="0" borderId="24" xfId="0" applyNumberFormat="1" applyBorder="1"/>
    <xf numFmtId="7" fontId="0" fillId="0" borderId="14" xfId="0" applyNumberFormat="1" applyBorder="1"/>
    <xf numFmtId="44" fontId="0" fillId="0" borderId="2" xfId="0" applyNumberFormat="1" applyBorder="1"/>
    <xf numFmtId="44" fontId="0" fillId="0" borderId="25" xfId="0" applyNumberFormat="1" applyBorder="1"/>
    <xf numFmtId="44" fontId="0" fillId="0" borderId="13" xfId="0" applyNumberFormat="1" applyBorder="1"/>
    <xf numFmtId="166" fontId="0" fillId="0" borderId="27" xfId="0" applyNumberFormat="1" applyBorder="1"/>
    <xf numFmtId="0" fontId="6" fillId="0" borderId="28" xfId="0" applyFont="1" applyBorder="1"/>
    <xf numFmtId="0" fontId="0" fillId="0" borderId="7" xfId="0" applyFill="1" applyBorder="1"/>
    <xf numFmtId="0" fontId="0" fillId="0" borderId="30" xfId="0" applyBorder="1"/>
    <xf numFmtId="166" fontId="0" fillId="0" borderId="31" xfId="0" applyNumberFormat="1" applyBorder="1"/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5" borderId="19" xfId="0" applyFill="1" applyBorder="1"/>
    <xf numFmtId="0" fontId="0" fillId="5" borderId="20" xfId="0" applyFill="1" applyBorder="1"/>
    <xf numFmtId="166" fontId="0" fillId="0" borderId="21" xfId="0" applyNumberFormat="1" applyFill="1" applyBorder="1"/>
    <xf numFmtId="166" fontId="0" fillId="0" borderId="22" xfId="0" applyNumberFormat="1" applyBorder="1"/>
    <xf numFmtId="0" fontId="11" fillId="0" borderId="0" xfId="0" applyFont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0" fillId="0" borderId="0" xfId="0"/>
    <xf numFmtId="0" fontId="0" fillId="0" borderId="0" xfId="0" applyBorder="1"/>
    <xf numFmtId="44" fontId="0" fillId="0" borderId="0" xfId="0" applyNumberFormat="1" applyBorder="1"/>
    <xf numFmtId="166" fontId="0" fillId="0" borderId="0" xfId="0" applyNumberFormat="1" applyBorder="1"/>
    <xf numFmtId="39" fontId="0" fillId="0" borderId="0" xfId="0" applyNumberFormat="1" applyBorder="1"/>
    <xf numFmtId="0" fontId="8" fillId="0" borderId="0" xfId="0" applyFont="1"/>
    <xf numFmtId="0" fontId="0" fillId="0" borderId="0" xfId="0" applyBorder="1" applyAlignment="1">
      <alignment horizontal="center"/>
    </xf>
    <xf numFmtId="0" fontId="0" fillId="0" borderId="36" xfId="0" applyBorder="1"/>
    <xf numFmtId="0" fontId="0" fillId="0" borderId="37" xfId="0" applyBorder="1"/>
    <xf numFmtId="0" fontId="0" fillId="0" borderId="34" xfId="0" applyBorder="1"/>
    <xf numFmtId="0" fontId="0" fillId="0" borderId="40" xfId="0" applyBorder="1"/>
    <xf numFmtId="0" fontId="0" fillId="0" borderId="41" xfId="0" applyBorder="1"/>
    <xf numFmtId="0" fontId="0" fillId="8" borderId="21" xfId="0" applyFill="1" applyBorder="1" applyProtection="1">
      <protection locked="0"/>
    </xf>
    <xf numFmtId="166" fontId="0" fillId="8" borderId="21" xfId="0" applyNumberFormat="1" applyFill="1" applyBorder="1" applyProtection="1">
      <protection locked="0"/>
    </xf>
    <xf numFmtId="39" fontId="0" fillId="8" borderId="21" xfId="0" applyNumberFormat="1" applyFill="1" applyBorder="1" applyProtection="1">
      <protection locked="0"/>
    </xf>
    <xf numFmtId="0" fontId="0" fillId="8" borderId="4" xfId="0" applyFill="1" applyBorder="1" applyAlignment="1" applyProtection="1">
      <alignment horizontal="center"/>
      <protection locked="0"/>
    </xf>
    <xf numFmtId="0" fontId="0" fillId="8" borderId="27" xfId="0" applyFill="1" applyBorder="1" applyProtection="1">
      <protection locked="0"/>
    </xf>
    <xf numFmtId="44" fontId="3" fillId="0" borderId="0" xfId="1" applyNumberFormat="1" applyFont="1" applyFill="1"/>
    <xf numFmtId="44" fontId="0" fillId="0" borderId="0" xfId="0" applyNumberFormat="1" applyFill="1"/>
    <xf numFmtId="0" fontId="0" fillId="0" borderId="35" xfId="0" applyFill="1" applyBorder="1"/>
    <xf numFmtId="0" fontId="0" fillId="0" borderId="38" xfId="0" applyFill="1" applyBorder="1"/>
    <xf numFmtId="0" fontId="0" fillId="0" borderId="38" xfId="0" applyBorder="1"/>
    <xf numFmtId="0" fontId="0" fillId="0" borderId="39" xfId="0" applyBorder="1"/>
    <xf numFmtId="0" fontId="0" fillId="8" borderId="0" xfId="0" applyFill="1" applyProtection="1">
      <protection locked="0"/>
    </xf>
    <xf numFmtId="7" fontId="0" fillId="0" borderId="0" xfId="0" applyNumberFormat="1" applyBorder="1"/>
    <xf numFmtId="0" fontId="14" fillId="0" borderId="0" xfId="0" applyFont="1" applyAlignment="1">
      <alignment horizontal="right"/>
    </xf>
    <xf numFmtId="0" fontId="14" fillId="0" borderId="32" xfId="0" applyFont="1" applyBorder="1" applyAlignment="1">
      <alignment horizontal="right"/>
    </xf>
    <xf numFmtId="0" fontId="14" fillId="0" borderId="0" xfId="0" applyFont="1" applyBorder="1"/>
    <xf numFmtId="166" fontId="3" fillId="0" borderId="4" xfId="1" applyNumberFormat="1" applyFont="1" applyFill="1" applyBorder="1"/>
    <xf numFmtId="44" fontId="5" fillId="0" borderId="1" xfId="1" applyFont="1" applyFill="1" applyBorder="1"/>
    <xf numFmtId="44" fontId="5" fillId="0" borderId="4" xfId="1" applyFont="1" applyFill="1" applyBorder="1"/>
    <xf numFmtId="0" fontId="5" fillId="0" borderId="2" xfId="0" applyFont="1" applyFill="1" applyBorder="1"/>
    <xf numFmtId="0" fontId="17" fillId="0" borderId="0" xfId="2" applyAlignment="1" applyProtection="1">
      <alignment horizontal="left"/>
    </xf>
    <xf numFmtId="0" fontId="0" fillId="0" borderId="0" xfId="0" applyProtection="1"/>
    <xf numFmtId="9" fontId="8" fillId="0" borderId="5" xfId="0" applyNumberFormat="1" applyFont="1" applyBorder="1" applyAlignment="1">
      <alignment horizontal="left"/>
    </xf>
    <xf numFmtId="9" fontId="8" fillId="0" borderId="16" xfId="0" applyNumberFormat="1" applyFont="1" applyBorder="1" applyAlignment="1">
      <alignment horizontal="left"/>
    </xf>
    <xf numFmtId="0" fontId="8" fillId="0" borderId="5" xfId="0" applyFont="1" applyBorder="1"/>
    <xf numFmtId="0" fontId="8" fillId="0" borderId="16" xfId="0" applyFont="1" applyBorder="1"/>
    <xf numFmtId="0" fontId="8" fillId="0" borderId="16" xfId="0" applyFont="1" applyFill="1" applyBorder="1"/>
    <xf numFmtId="0" fontId="0" fillId="8" borderId="16" xfId="0" applyFill="1" applyBorder="1"/>
    <xf numFmtId="0" fontId="0" fillId="8" borderId="4" xfId="0" applyFill="1" applyBorder="1" applyProtection="1">
      <protection locked="0"/>
    </xf>
    <xf numFmtId="0" fontId="0" fillId="8" borderId="16" xfId="0" applyFill="1" applyBorder="1" applyProtection="1">
      <protection locked="0"/>
    </xf>
    <xf numFmtId="0" fontId="0" fillId="8" borderId="22" xfId="0" applyFill="1" applyBorder="1" applyProtection="1">
      <protection locked="0"/>
    </xf>
    <xf numFmtId="0" fontId="9" fillId="8" borderId="4" xfId="0" applyFont="1" applyFill="1" applyBorder="1" applyProtection="1">
      <protection locked="0"/>
    </xf>
    <xf numFmtId="0" fontId="3" fillId="0" borderId="10" xfId="0" applyFont="1" applyBorder="1" applyAlignment="1">
      <alignment horizontal="center"/>
    </xf>
    <xf numFmtId="164" fontId="0" fillId="8" borderId="7" xfId="0" applyNumberFormat="1" applyFill="1" applyBorder="1" applyProtection="1">
      <protection locked="0"/>
    </xf>
    <xf numFmtId="164" fontId="0" fillId="8" borderId="5" xfId="0" applyNumberFormat="1" applyFill="1" applyBorder="1" applyProtection="1">
      <protection locked="0"/>
    </xf>
    <xf numFmtId="0" fontId="5" fillId="0" borderId="1" xfId="0" applyFont="1" applyFill="1" applyBorder="1" applyProtection="1">
      <protection locked="0"/>
    </xf>
    <xf numFmtId="44" fontId="0" fillId="0" borderId="1" xfId="0" applyNumberFormat="1" applyBorder="1" applyProtection="1"/>
    <xf numFmtId="164" fontId="0" fillId="0" borderId="7" xfId="0" applyNumberFormat="1" applyBorder="1" applyProtection="1"/>
    <xf numFmtId="0" fontId="0" fillId="0" borderId="0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166" fontId="0" fillId="0" borderId="1" xfId="0" applyNumberFormat="1" applyFill="1" applyBorder="1"/>
    <xf numFmtId="166" fontId="0" fillId="0" borderId="24" xfId="0" applyNumberFormat="1" applyFill="1" applyBorder="1"/>
    <xf numFmtId="0" fontId="0" fillId="8" borderId="4" xfId="0" applyFill="1" applyBorder="1" applyAlignment="1" applyProtection="1">
      <alignment horizontal="center"/>
    </xf>
    <xf numFmtId="0" fontId="0" fillId="8" borderId="4" xfId="0" applyFill="1" applyBorder="1" applyAlignment="1" applyProtection="1">
      <alignment horizontal="left"/>
    </xf>
    <xf numFmtId="0" fontId="4" fillId="0" borderId="0" xfId="0" applyFont="1" applyProtection="1"/>
    <xf numFmtId="0" fontId="8" fillId="0" borderId="0" xfId="0" applyFont="1" applyProtection="1"/>
    <xf numFmtId="0" fontId="0" fillId="2" borderId="0" xfId="0" applyFill="1" applyProtection="1"/>
    <xf numFmtId="0" fontId="0" fillId="4" borderId="0" xfId="0" applyFill="1" applyProtection="1"/>
    <xf numFmtId="165" fontId="0" fillId="5" borderId="0" xfId="0" applyNumberFormat="1" applyFill="1" applyProtection="1"/>
    <xf numFmtId="0" fontId="0" fillId="5" borderId="0" xfId="0" applyFill="1" applyProtection="1"/>
    <xf numFmtId="6" fontId="3" fillId="2" borderId="0" xfId="1" applyNumberFormat="1" applyFont="1" applyFill="1" applyProtection="1"/>
    <xf numFmtId="0" fontId="0" fillId="0" borderId="0" xfId="0" applyFill="1" applyProtection="1"/>
    <xf numFmtId="44" fontId="3" fillId="2" borderId="0" xfId="1" applyNumberFormat="1" applyFont="1" applyFill="1" applyProtection="1"/>
    <xf numFmtId="44" fontId="3" fillId="5" borderId="0" xfId="1" applyFont="1" applyFill="1" applyBorder="1" applyProtection="1"/>
    <xf numFmtId="44" fontId="3" fillId="2" borderId="0" xfId="1" applyFont="1" applyFill="1" applyProtection="1"/>
    <xf numFmtId="44" fontId="0" fillId="4" borderId="0" xfId="0" applyNumberFormat="1" applyFill="1" applyProtection="1"/>
    <xf numFmtId="0" fontId="0" fillId="0" borderId="9" xfId="0" applyBorder="1" applyProtection="1"/>
    <xf numFmtId="0" fontId="0" fillId="0" borderId="5" xfId="0" applyBorder="1" applyProtection="1"/>
    <xf numFmtId="0" fontId="10" fillId="0" borderId="0" xfId="0" applyFont="1" applyProtection="1"/>
    <xf numFmtId="0" fontId="0" fillId="0" borderId="18" xfId="0" applyBorder="1" applyProtection="1"/>
    <xf numFmtId="0" fontId="0" fillId="0" borderId="17" xfId="0" applyBorder="1" applyProtection="1"/>
    <xf numFmtId="0" fontId="0" fillId="0" borderId="0" xfId="0" applyBorder="1" applyProtection="1"/>
    <xf numFmtId="9" fontId="0" fillId="0" borderId="0" xfId="0" applyNumberFormat="1" applyProtection="1"/>
    <xf numFmtId="9" fontId="0" fillId="0" borderId="5" xfId="0" applyNumberFormat="1" applyBorder="1" applyAlignment="1" applyProtection="1">
      <alignment horizontal="left"/>
    </xf>
    <xf numFmtId="9" fontId="0" fillId="0" borderId="16" xfId="0" applyNumberFormat="1" applyBorder="1" applyAlignment="1" applyProtection="1">
      <alignment horizontal="left"/>
    </xf>
    <xf numFmtId="17" fontId="0" fillId="0" borderId="5" xfId="0" applyNumberFormat="1" applyBorder="1" applyProtection="1"/>
    <xf numFmtId="0" fontId="0" fillId="0" borderId="16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16" xfId="0" applyBorder="1" applyProtection="1"/>
    <xf numFmtId="0" fontId="0" fillId="0" borderId="8" xfId="0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0" fillId="0" borderId="8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0" fillId="0" borderId="16" xfId="0" applyFill="1" applyBorder="1" applyProtection="1"/>
    <xf numFmtId="0" fontId="3" fillId="0" borderId="4" xfId="0" applyFont="1" applyFill="1" applyBorder="1" applyProtection="1"/>
    <xf numFmtId="0" fontId="2" fillId="0" borderId="1" xfId="0" applyFont="1" applyFill="1" applyBorder="1" applyProtection="1"/>
    <xf numFmtId="0" fontId="2" fillId="0" borderId="9" xfId="0" applyFont="1" applyFill="1" applyBorder="1" applyProtection="1"/>
    <xf numFmtId="164" fontId="3" fillId="0" borderId="1" xfId="0" applyNumberFormat="1" applyFont="1" applyFill="1" applyBorder="1" applyProtection="1"/>
    <xf numFmtId="166" fontId="3" fillId="7" borderId="4" xfId="1" applyNumberFormat="1" applyFont="1" applyFill="1" applyBorder="1" applyProtection="1"/>
    <xf numFmtId="44" fontId="2" fillId="3" borderId="1" xfId="1" applyFont="1" applyFill="1" applyBorder="1" applyProtection="1"/>
    <xf numFmtId="44" fontId="2" fillId="3" borderId="4" xfId="1" applyFont="1" applyFill="1" applyBorder="1" applyProtection="1"/>
    <xf numFmtId="44" fontId="7" fillId="0" borderId="0" xfId="1" applyFont="1" applyFill="1" applyBorder="1" applyProtection="1"/>
    <xf numFmtId="0" fontId="2" fillId="0" borderId="2" xfId="0" applyFont="1" applyFill="1" applyBorder="1" applyProtection="1"/>
    <xf numFmtId="0" fontId="3" fillId="0" borderId="2" xfId="0" applyFont="1" applyFill="1" applyBorder="1" applyProtection="1"/>
    <xf numFmtId="0" fontId="9" fillId="0" borderId="3" xfId="0" applyFont="1" applyFill="1" applyBorder="1" applyProtection="1"/>
    <xf numFmtId="0" fontId="9" fillId="0" borderId="4" xfId="0" applyFont="1" applyFill="1" applyBorder="1" applyProtection="1"/>
    <xf numFmtId="164" fontId="0" fillId="0" borderId="1" xfId="0" applyNumberFormat="1" applyBorder="1" applyProtection="1"/>
    <xf numFmtId="39" fontId="3" fillId="0" borderId="4" xfId="1" applyNumberFormat="1" applyFont="1" applyBorder="1" applyProtection="1"/>
    <xf numFmtId="44" fontId="3" fillId="0" borderId="1" xfId="1" applyFont="1" applyBorder="1" applyProtection="1"/>
    <xf numFmtId="44" fontId="3" fillId="0" borderId="8" xfId="1" applyFont="1" applyBorder="1" applyProtection="1"/>
    <xf numFmtId="44" fontId="3" fillId="0" borderId="0" xfId="1" applyFont="1" applyBorder="1" applyProtection="1"/>
    <xf numFmtId="0" fontId="3" fillId="6" borderId="1" xfId="0" applyFont="1" applyFill="1" applyBorder="1" applyProtection="1"/>
    <xf numFmtId="0" fontId="2" fillId="6" borderId="9" xfId="0" applyFont="1" applyFill="1" applyBorder="1" applyProtection="1"/>
    <xf numFmtId="0" fontId="0" fillId="0" borderId="4" xfId="0" applyBorder="1" applyAlignment="1" applyProtection="1">
      <alignment horizontal="center"/>
    </xf>
    <xf numFmtId="39" fontId="3" fillId="0" borderId="8" xfId="1" applyNumberFormat="1" applyFont="1" applyBorder="1" applyProtection="1"/>
    <xf numFmtId="44" fontId="0" fillId="0" borderId="7" xfId="0" applyNumberFormat="1" applyBorder="1" applyProtection="1"/>
    <xf numFmtId="44" fontId="3" fillId="0" borderId="7" xfId="1" applyFont="1" applyBorder="1" applyProtection="1"/>
    <xf numFmtId="0" fontId="3" fillId="0" borderId="1" xfId="0" applyFont="1" applyFill="1" applyBorder="1" applyProtection="1"/>
    <xf numFmtId="0" fontId="0" fillId="0" borderId="2" xfId="0" applyFill="1" applyBorder="1" applyProtection="1"/>
    <xf numFmtId="0" fontId="0" fillId="0" borderId="4" xfId="0" applyFill="1" applyBorder="1" applyProtection="1"/>
    <xf numFmtId="0" fontId="2" fillId="6" borderId="2" xfId="0" applyFont="1" applyFill="1" applyBorder="1" applyProtection="1"/>
    <xf numFmtId="0" fontId="0" fillId="0" borderId="2" xfId="0" applyBorder="1" applyProtection="1"/>
    <xf numFmtId="0" fontId="0" fillId="0" borderId="9" xfId="0" applyFill="1" applyBorder="1" applyProtection="1"/>
    <xf numFmtId="164" fontId="0" fillId="0" borderId="5" xfId="0" applyNumberFormat="1" applyBorder="1" applyProtection="1"/>
    <xf numFmtId="0" fontId="3" fillId="0" borderId="11" xfId="0" applyFont="1" applyBorder="1" applyProtection="1"/>
    <xf numFmtId="0" fontId="3" fillId="0" borderId="13" xfId="0" applyFont="1" applyBorder="1" applyProtection="1"/>
    <xf numFmtId="0" fontId="3" fillId="0" borderId="12" xfId="0" applyFont="1" applyBorder="1" applyProtection="1"/>
    <xf numFmtId="0" fontId="3" fillId="0" borderId="33" xfId="0" applyFont="1" applyBorder="1" applyProtection="1"/>
    <xf numFmtId="0" fontId="3" fillId="0" borderId="0" xfId="0" applyFont="1" applyBorder="1" applyProtection="1"/>
    <xf numFmtId="0" fontId="10" fillId="0" borderId="0" xfId="0" applyFont="1" applyAlignment="1" applyProtection="1">
      <alignment horizontal="right"/>
    </xf>
    <xf numFmtId="0" fontId="10" fillId="0" borderId="32" xfId="0" applyFont="1" applyBorder="1" applyAlignment="1" applyProtection="1">
      <alignment horizontal="right"/>
    </xf>
    <xf numFmtId="0" fontId="10" fillId="0" borderId="0" xfId="0" applyFont="1" applyBorder="1" applyProtection="1"/>
    <xf numFmtId="0" fontId="0" fillId="0" borderId="30" xfId="0" applyBorder="1" applyProtection="1"/>
    <xf numFmtId="0" fontId="0" fillId="0" borderId="6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19" xfId="0" applyFill="1" applyBorder="1" applyAlignment="1" applyProtection="1">
      <alignment horizontal="center"/>
    </xf>
    <xf numFmtId="0" fontId="0" fillId="0" borderId="34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7" xfId="0" applyBorder="1" applyProtection="1"/>
    <xf numFmtId="3" fontId="0" fillId="2" borderId="9" xfId="0" applyNumberFormat="1" applyFill="1" applyBorder="1" applyProtection="1"/>
    <xf numFmtId="0" fontId="0" fillId="2" borderId="9" xfId="0" applyFill="1" applyBorder="1" applyProtection="1"/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" xfId="0" applyBorder="1" applyProtection="1"/>
    <xf numFmtId="0" fontId="0" fillId="0" borderId="3" xfId="0" applyBorder="1" applyProtection="1"/>
    <xf numFmtId="0" fontId="0" fillId="0" borderId="1" xfId="0" applyFill="1" applyBorder="1" applyProtection="1"/>
    <xf numFmtId="166" fontId="0" fillId="0" borderId="21" xfId="0" applyNumberFormat="1" applyFill="1" applyBorder="1" applyProtection="1"/>
    <xf numFmtId="44" fontId="0" fillId="0" borderId="2" xfId="0" applyNumberFormat="1" applyFill="1" applyBorder="1" applyProtection="1"/>
    <xf numFmtId="166" fontId="0" fillId="7" borderId="21" xfId="0" applyNumberFormat="1" applyFill="1" applyBorder="1" applyProtection="1"/>
    <xf numFmtId="166" fontId="0" fillId="0" borderId="0" xfId="0" applyNumberFormat="1" applyBorder="1" applyProtection="1"/>
    <xf numFmtId="166" fontId="0" fillId="0" borderId="1" xfId="0" applyNumberFormat="1" applyBorder="1" applyProtection="1"/>
    <xf numFmtId="166" fontId="0" fillId="0" borderId="21" xfId="0" applyNumberFormat="1" applyBorder="1" applyProtection="1"/>
    <xf numFmtId="44" fontId="0" fillId="0" borderId="2" xfId="0" applyNumberFormat="1" applyBorder="1" applyProtection="1"/>
    <xf numFmtId="7" fontId="0" fillId="0" borderId="2" xfId="0" applyNumberFormat="1" applyBorder="1" applyProtection="1"/>
    <xf numFmtId="0" fontId="0" fillId="0" borderId="4" xfId="0" applyBorder="1" applyProtection="1"/>
    <xf numFmtId="39" fontId="0" fillId="0" borderId="0" xfId="0" applyNumberFormat="1" applyBorder="1" applyProtection="1"/>
    <xf numFmtId="0" fontId="0" fillId="0" borderId="24" xfId="0" applyBorder="1" applyProtection="1"/>
    <xf numFmtId="0" fontId="0" fillId="0" borderId="25" xfId="0" applyBorder="1" applyProtection="1"/>
    <xf numFmtId="0" fontId="0" fillId="0" borderId="26" xfId="0" applyBorder="1" applyProtection="1"/>
    <xf numFmtId="0" fontId="0" fillId="0" borderId="22" xfId="0" applyBorder="1" applyProtection="1"/>
    <xf numFmtId="166" fontId="0" fillId="0" borderId="24" xfId="0" applyNumberFormat="1" applyBorder="1" applyProtection="1"/>
    <xf numFmtId="44" fontId="0" fillId="0" borderId="24" xfId="0" applyNumberFormat="1" applyBorder="1" applyProtection="1"/>
    <xf numFmtId="166" fontId="0" fillId="0" borderId="27" xfId="0" applyNumberFormat="1" applyBorder="1" applyProtection="1"/>
    <xf numFmtId="44" fontId="0" fillId="0" borderId="25" xfId="0" applyNumberFormat="1" applyBorder="1" applyProtection="1"/>
    <xf numFmtId="0" fontId="0" fillId="0" borderId="14" xfId="0" applyBorder="1" applyProtection="1"/>
    <xf numFmtId="0" fontId="0" fillId="0" borderId="13" xfId="0" applyBorder="1" applyProtection="1"/>
    <xf numFmtId="0" fontId="0" fillId="0" borderId="15" xfId="0" applyBorder="1" applyProtection="1"/>
    <xf numFmtId="166" fontId="0" fillId="0" borderId="14" xfId="0" applyNumberFormat="1" applyBorder="1" applyProtection="1"/>
    <xf numFmtId="44" fontId="0" fillId="0" borderId="14" xfId="0" applyNumberFormat="1" applyBorder="1" applyProtection="1"/>
    <xf numFmtId="166" fontId="0" fillId="0" borderId="23" xfId="0" applyNumberFormat="1" applyBorder="1" applyProtection="1"/>
    <xf numFmtId="44" fontId="0" fillId="0" borderId="13" xfId="0" applyNumberFormat="1" applyBorder="1" applyProtection="1"/>
    <xf numFmtId="44" fontId="0" fillId="0" borderId="0" xfId="0" applyNumberFormat="1" applyBorder="1" applyProtection="1"/>
    <xf numFmtId="0" fontId="0" fillId="0" borderId="0" xfId="0" applyFill="1" applyBorder="1" applyProtection="1"/>
    <xf numFmtId="3" fontId="0" fillId="8" borderId="4" xfId="0" applyNumberFormat="1" applyFill="1" applyBorder="1" applyAlignment="1" applyProtection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Alignment="1" applyProtection="1">
      <alignment horizontal="center"/>
    </xf>
    <xf numFmtId="0" fontId="12" fillId="0" borderId="18" xfId="0" applyFont="1" applyBorder="1" applyAlignment="1">
      <alignment horizontal="center"/>
    </xf>
    <xf numFmtId="0" fontId="0" fillId="8" borderId="0" xfId="0" applyFill="1" applyAlignment="1" applyProtection="1">
      <alignment horizontal="center"/>
      <protection locked="0"/>
    </xf>
    <xf numFmtId="6" fontId="3" fillId="8" borderId="0" xfId="1" applyNumberFormat="1" applyFont="1" applyFill="1" applyAlignment="1" applyProtection="1">
      <alignment horizontal="center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ntech.edu/files/hr/forms/AppData/Local/Microsoft/Windows/Temporary%20Internet%20Files/Content.Outlook/KCF3VGSZ/aSummary%20Smr%20Pay%20&amp;%20Extra%20Pay%20Policies.docx" TargetMode="Externa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C17" sqref="C17"/>
    </sheetView>
  </sheetViews>
  <sheetFormatPr defaultColWidth="19.7109375" defaultRowHeight="15" x14ac:dyDescent="0.25"/>
  <sheetData/>
  <pageMargins left="0.7" right="0.7" top="0.75" bottom="0.75" header="0.3" footer="0.3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3"/>
  <sheetViews>
    <sheetView showGridLines="0" tabSelected="1" zoomScaleNormal="100" workbookViewId="0">
      <selection activeCell="B47" sqref="B47"/>
    </sheetView>
  </sheetViews>
  <sheetFormatPr defaultRowHeight="15" x14ac:dyDescent="0.25"/>
  <cols>
    <col min="4" max="5" width="12.5703125" customWidth="1"/>
    <col min="6" max="6" width="6.42578125" customWidth="1"/>
    <col min="9" max="9" width="12.28515625" style="82" customWidth="1"/>
    <col min="10" max="10" width="11.5703125" customWidth="1"/>
    <col min="11" max="11" width="13.85546875" customWidth="1"/>
    <col min="12" max="12" width="21.140625" customWidth="1"/>
    <col min="13" max="13" width="24.85546875" customWidth="1"/>
    <col min="14" max="14" width="15.140625" customWidth="1"/>
  </cols>
  <sheetData>
    <row r="1" spans="1:17" ht="18.75" x14ac:dyDescent="0.3">
      <c r="A1" s="1"/>
      <c r="E1" s="80"/>
      <c r="F1" s="80" t="s">
        <v>46</v>
      </c>
      <c r="G1" s="80"/>
      <c r="H1" s="80"/>
      <c r="I1" s="80"/>
      <c r="J1" s="80"/>
      <c r="K1" s="81"/>
      <c r="M1" t="s">
        <v>75</v>
      </c>
    </row>
    <row r="2" spans="1:17" ht="18.75" x14ac:dyDescent="0.3">
      <c r="E2" s="80" t="s">
        <v>47</v>
      </c>
      <c r="F2" s="80"/>
      <c r="G2" s="80"/>
      <c r="H2" s="80"/>
      <c r="I2" s="80"/>
      <c r="J2" s="80"/>
      <c r="K2" s="81"/>
    </row>
    <row r="3" spans="1:17" ht="9.75" customHeight="1" x14ac:dyDescent="0.25"/>
    <row r="4" spans="1:17" ht="15.75" customHeight="1" x14ac:dyDescent="0.25">
      <c r="D4" s="251" t="s">
        <v>78</v>
      </c>
      <c r="E4" s="251"/>
      <c r="F4" s="251"/>
      <c r="G4" s="251"/>
      <c r="H4" s="251"/>
      <c r="I4" s="251"/>
      <c r="J4" s="251"/>
      <c r="K4" s="251"/>
      <c r="L4" s="251"/>
      <c r="M4" s="114" t="s">
        <v>85</v>
      </c>
      <c r="N4" s="114"/>
      <c r="O4" s="114"/>
      <c r="P4" s="114"/>
      <c r="Q4" s="114"/>
    </row>
    <row r="5" spans="1:17" ht="9.75" customHeight="1" x14ac:dyDescent="0.25"/>
    <row r="6" spans="1:17" x14ac:dyDescent="0.25">
      <c r="A6" s="87"/>
      <c r="B6" s="250" t="s">
        <v>13</v>
      </c>
      <c r="C6" s="250"/>
      <c r="D6" s="253"/>
      <c r="E6" s="253"/>
      <c r="F6" s="253"/>
    </row>
    <row r="7" spans="1:17" x14ac:dyDescent="0.25">
      <c r="A7" s="87"/>
      <c r="B7" s="250" t="s">
        <v>79</v>
      </c>
      <c r="C7" s="250"/>
      <c r="D7" s="253"/>
      <c r="E7" s="253"/>
      <c r="F7" s="253"/>
      <c r="J7" s="115"/>
      <c r="K7" s="250" t="s">
        <v>82</v>
      </c>
      <c r="L7" s="250"/>
      <c r="M7" s="105"/>
    </row>
    <row r="8" spans="1:17" x14ac:dyDescent="0.25">
      <c r="A8" s="250" t="s">
        <v>32</v>
      </c>
      <c r="B8" s="250"/>
      <c r="C8" s="250"/>
      <c r="D8" s="254"/>
      <c r="E8" s="254"/>
      <c r="F8" s="254"/>
      <c r="J8" s="115" t="s">
        <v>16</v>
      </c>
      <c r="K8" s="250" t="s">
        <v>83</v>
      </c>
      <c r="L8" s="250"/>
      <c r="M8" s="99">
        <f>$D$8/1462.5</f>
        <v>0</v>
      </c>
    </row>
    <row r="9" spans="1:17" x14ac:dyDescent="0.25">
      <c r="A9" s="250" t="s">
        <v>33</v>
      </c>
      <c r="B9" s="250"/>
      <c r="C9" s="250"/>
      <c r="D9" s="254"/>
      <c r="E9" s="254"/>
      <c r="F9" s="254"/>
      <c r="G9" s="25"/>
      <c r="J9" s="115" t="s">
        <v>75</v>
      </c>
      <c r="K9" s="250" t="s">
        <v>84</v>
      </c>
      <c r="L9" s="250"/>
      <c r="M9" s="99">
        <f>$D$9/1462.5</f>
        <v>0</v>
      </c>
    </row>
    <row r="10" spans="1:17" ht="15.75" customHeight="1" x14ac:dyDescent="0.25">
      <c r="J10" s="115"/>
      <c r="K10" s="250" t="s">
        <v>30</v>
      </c>
      <c r="L10" s="250"/>
      <c r="M10" s="100">
        <f>D8/32</f>
        <v>0</v>
      </c>
    </row>
    <row r="11" spans="1:17" ht="8.25" customHeight="1" x14ac:dyDescent="0.25"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7" ht="18.75" x14ac:dyDescent="0.3">
      <c r="B12" s="2"/>
      <c r="H12" s="252" t="s">
        <v>18</v>
      </c>
      <c r="I12" s="252"/>
      <c r="J12" s="252"/>
      <c r="L12" s="42"/>
      <c r="M12" s="43"/>
      <c r="O12" s="5"/>
    </row>
    <row r="13" spans="1:17" x14ac:dyDescent="0.25">
      <c r="B13" s="2"/>
      <c r="C13" t="s">
        <v>19</v>
      </c>
      <c r="H13" s="61" t="s">
        <v>88</v>
      </c>
      <c r="K13" s="3"/>
      <c r="L13" s="116">
        <v>0.25</v>
      </c>
      <c r="M13" s="117">
        <v>0.33329999999999999</v>
      </c>
      <c r="N13" s="5"/>
    </row>
    <row r="14" spans="1:17" x14ac:dyDescent="0.25">
      <c r="B14" s="4" t="s">
        <v>20</v>
      </c>
      <c r="C14" s="249" t="s">
        <v>93</v>
      </c>
      <c r="D14" t="s">
        <v>21</v>
      </c>
      <c r="E14" s="137" t="s">
        <v>94</v>
      </c>
      <c r="G14" s="62" t="s">
        <v>52</v>
      </c>
      <c r="H14" s="62" t="s">
        <v>54</v>
      </c>
      <c r="I14" s="70" t="s">
        <v>87</v>
      </c>
      <c r="J14" s="70" t="s">
        <v>44</v>
      </c>
      <c r="K14" s="61"/>
      <c r="L14" s="118" t="s">
        <v>80</v>
      </c>
      <c r="M14" s="119" t="s">
        <v>81</v>
      </c>
      <c r="N14" s="5"/>
    </row>
    <row r="15" spans="1:17" x14ac:dyDescent="0.25">
      <c r="B15" s="2"/>
      <c r="D15" s="13"/>
      <c r="E15" s="13"/>
      <c r="F15" s="13"/>
      <c r="G15" s="66" t="s">
        <v>53</v>
      </c>
      <c r="H15" s="71" t="s">
        <v>53</v>
      </c>
      <c r="I15" s="126" t="s">
        <v>44</v>
      </c>
      <c r="J15" s="72" t="s">
        <v>43</v>
      </c>
      <c r="K15" s="73" t="s">
        <v>37</v>
      </c>
      <c r="L15" s="118" t="s">
        <v>38</v>
      </c>
      <c r="M15" s="120" t="s">
        <v>38</v>
      </c>
      <c r="N15" s="5"/>
    </row>
    <row r="16" spans="1:17" x14ac:dyDescent="0.25">
      <c r="B16" s="30" t="s">
        <v>1</v>
      </c>
      <c r="C16" s="28"/>
      <c r="D16" s="29"/>
      <c r="E16" s="29"/>
      <c r="F16" s="29"/>
      <c r="G16" s="30" t="s">
        <v>75</v>
      </c>
      <c r="H16" s="35"/>
      <c r="I16" s="35"/>
      <c r="J16" s="110">
        <v>735</v>
      </c>
      <c r="K16" s="129"/>
      <c r="L16" s="111">
        <f>D8/4</f>
        <v>0</v>
      </c>
      <c r="M16" s="112">
        <f>D8/3</f>
        <v>0</v>
      </c>
      <c r="N16" s="24"/>
      <c r="O16" s="5"/>
    </row>
    <row r="17" spans="2:15" x14ac:dyDescent="0.25">
      <c r="B17" s="30" t="s">
        <v>22</v>
      </c>
      <c r="C17" s="28"/>
      <c r="D17" s="39"/>
      <c r="E17" s="40"/>
      <c r="F17" s="41"/>
      <c r="G17" s="125"/>
      <c r="H17" s="127"/>
      <c r="I17" s="131">
        <f>SUM(G17*7.5)*5+H17</f>
        <v>0</v>
      </c>
      <c r="J17" s="15">
        <f>J16-I17</f>
        <v>735</v>
      </c>
      <c r="K17" s="130">
        <f>(M$8*H17)+(G17*M$10)</f>
        <v>0</v>
      </c>
      <c r="L17" s="16">
        <f>L16-K17</f>
        <v>0</v>
      </c>
      <c r="M17" s="27">
        <f t="shared" ref="M17:M22" si="0">M16-K17</f>
        <v>0</v>
      </c>
      <c r="N17" s="21"/>
      <c r="O17" s="5"/>
    </row>
    <row r="18" spans="2:15" x14ac:dyDescent="0.25">
      <c r="B18" s="38" t="s">
        <v>23</v>
      </c>
      <c r="C18" s="33"/>
      <c r="D18" s="13"/>
      <c r="E18" s="13"/>
      <c r="F18" s="13"/>
      <c r="G18" s="97"/>
      <c r="H18" s="127"/>
      <c r="I18" s="131">
        <f t="shared" ref="I18:I22" si="1">SUM(G18*7.5)*5+H18</f>
        <v>0</v>
      </c>
      <c r="J18" s="15">
        <f>J17-I18</f>
        <v>735</v>
      </c>
      <c r="K18" s="130">
        <f t="shared" ref="K18:K22" si="2">(M$8*H18)+(G18*M$10)</f>
        <v>0</v>
      </c>
      <c r="L18" s="17">
        <f>L17-K18</f>
        <v>0</v>
      </c>
      <c r="M18" s="27">
        <f>M17-K18</f>
        <v>0</v>
      </c>
      <c r="N18" s="21"/>
      <c r="O18" s="5"/>
    </row>
    <row r="19" spans="2:15" x14ac:dyDescent="0.25">
      <c r="B19" s="38" t="s">
        <v>12</v>
      </c>
      <c r="C19" s="31"/>
      <c r="D19" s="31"/>
      <c r="E19" s="31"/>
      <c r="F19" s="31"/>
      <c r="G19" s="122"/>
      <c r="H19" s="127"/>
      <c r="I19" s="131">
        <f t="shared" si="1"/>
        <v>0</v>
      </c>
      <c r="J19" s="15">
        <f t="shared" ref="J19:J22" si="3">J18-I19</f>
        <v>735</v>
      </c>
      <c r="K19" s="130">
        <f t="shared" si="2"/>
        <v>0</v>
      </c>
      <c r="L19" s="17">
        <f t="shared" ref="L19:L22" si="4">L18-K19</f>
        <v>0</v>
      </c>
      <c r="M19" s="27">
        <f t="shared" si="0"/>
        <v>0</v>
      </c>
      <c r="N19" s="21"/>
      <c r="O19" s="5"/>
    </row>
    <row r="20" spans="2:15" x14ac:dyDescent="0.25">
      <c r="B20" s="38" t="s">
        <v>2</v>
      </c>
      <c r="C20" s="31"/>
      <c r="D20" s="31"/>
      <c r="E20" s="31"/>
      <c r="F20" s="31"/>
      <c r="G20" s="122"/>
      <c r="H20" s="127"/>
      <c r="I20" s="131">
        <f t="shared" si="1"/>
        <v>0</v>
      </c>
      <c r="J20" s="15">
        <f t="shared" si="3"/>
        <v>735</v>
      </c>
      <c r="K20" s="130">
        <f t="shared" si="2"/>
        <v>0</v>
      </c>
      <c r="L20" s="17">
        <f t="shared" si="4"/>
        <v>0</v>
      </c>
      <c r="M20" s="27">
        <f t="shared" si="0"/>
        <v>0</v>
      </c>
      <c r="N20" s="21"/>
      <c r="O20" s="5"/>
    </row>
    <row r="21" spans="2:15" x14ac:dyDescent="0.25">
      <c r="B21" s="38" t="s">
        <v>51</v>
      </c>
      <c r="C21" s="113"/>
      <c r="D21" s="14"/>
      <c r="E21" s="14"/>
      <c r="F21" s="14"/>
      <c r="G21" s="97"/>
      <c r="H21" s="127"/>
      <c r="I21" s="131">
        <f t="shared" si="1"/>
        <v>0</v>
      </c>
      <c r="J21" s="15">
        <f t="shared" si="3"/>
        <v>735</v>
      </c>
      <c r="K21" s="130">
        <f t="shared" si="2"/>
        <v>0</v>
      </c>
      <c r="L21" s="17">
        <f t="shared" si="4"/>
        <v>0</v>
      </c>
      <c r="M21" s="27">
        <f t="shared" si="0"/>
        <v>0</v>
      </c>
      <c r="N21" s="21"/>
      <c r="O21" s="5"/>
    </row>
    <row r="22" spans="2:15" x14ac:dyDescent="0.25">
      <c r="B22" s="38" t="s">
        <v>25</v>
      </c>
      <c r="C22" s="33"/>
      <c r="D22" s="33"/>
      <c r="E22" s="34"/>
      <c r="F22" s="34"/>
      <c r="G22" s="122"/>
      <c r="H22" s="128"/>
      <c r="I22" s="131">
        <f t="shared" si="1"/>
        <v>0</v>
      </c>
      <c r="J22" s="15">
        <f t="shared" si="3"/>
        <v>735</v>
      </c>
      <c r="K22" s="130">
        <f t="shared" si="2"/>
        <v>0</v>
      </c>
      <c r="L22" s="17">
        <f t="shared" si="4"/>
        <v>0</v>
      </c>
      <c r="M22" s="27">
        <f t="shared" si="0"/>
        <v>0</v>
      </c>
      <c r="N22" s="21"/>
      <c r="O22" s="5"/>
    </row>
    <row r="23" spans="2:15" ht="15.75" thickBot="1" x14ac:dyDescent="0.3">
      <c r="B23" s="8"/>
      <c r="C23" s="10"/>
      <c r="D23" s="10"/>
      <c r="E23" s="10"/>
      <c r="F23" s="10"/>
      <c r="G23" s="9"/>
      <c r="H23" s="9"/>
      <c r="I23" s="9"/>
      <c r="J23" s="9"/>
      <c r="K23" s="9"/>
      <c r="L23" s="9"/>
      <c r="M23" s="57"/>
      <c r="N23" s="22"/>
      <c r="O23" s="5"/>
    </row>
    <row r="24" spans="2:15" ht="15.75" thickTop="1" x14ac:dyDescent="0.25">
      <c r="B24" s="2"/>
      <c r="F24" s="87"/>
      <c r="G24" s="87"/>
      <c r="H24" s="107" t="s">
        <v>60</v>
      </c>
      <c r="I24" s="107"/>
      <c r="J24" s="5"/>
      <c r="K24" s="108" t="s">
        <v>56</v>
      </c>
      <c r="L24" s="109" t="s">
        <v>57</v>
      </c>
      <c r="M24" s="59"/>
      <c r="N24" s="5"/>
    </row>
    <row r="25" spans="2:15" x14ac:dyDescent="0.25">
      <c r="B25" s="2"/>
      <c r="G25" s="62" t="s">
        <v>52</v>
      </c>
      <c r="H25" s="63" t="s">
        <v>54</v>
      </c>
      <c r="I25" s="132" t="s">
        <v>75</v>
      </c>
      <c r="J25" s="64" t="s">
        <v>55</v>
      </c>
      <c r="K25" s="65" t="s">
        <v>24</v>
      </c>
      <c r="L25" s="63" t="s">
        <v>58</v>
      </c>
      <c r="M25" s="74" t="s">
        <v>59</v>
      </c>
      <c r="N25" s="5"/>
    </row>
    <row r="26" spans="2:15" x14ac:dyDescent="0.25">
      <c r="B26" s="7" t="s">
        <v>25</v>
      </c>
      <c r="C26" s="136" t="s">
        <v>95</v>
      </c>
      <c r="D26" s="13" t="s">
        <v>26</v>
      </c>
      <c r="E26" s="137" t="s">
        <v>96</v>
      </c>
      <c r="F26" s="13"/>
      <c r="G26" s="66" t="s">
        <v>53</v>
      </c>
      <c r="H26" s="67" t="s">
        <v>27</v>
      </c>
      <c r="I26" s="133" t="s">
        <v>75</v>
      </c>
      <c r="J26" s="68" t="s">
        <v>62</v>
      </c>
      <c r="K26" s="69" t="s">
        <v>53</v>
      </c>
      <c r="L26" s="67" t="s">
        <v>37</v>
      </c>
      <c r="M26" s="75" t="s">
        <v>28</v>
      </c>
      <c r="N26" s="5"/>
    </row>
    <row r="27" spans="2:15" x14ac:dyDescent="0.25">
      <c r="B27" s="6" t="s">
        <v>1</v>
      </c>
      <c r="C27" s="14"/>
      <c r="D27" s="14"/>
      <c r="E27" s="14"/>
      <c r="F27" s="37"/>
      <c r="G27" s="32"/>
      <c r="H27" s="36"/>
      <c r="I27" s="58"/>
      <c r="J27" s="58"/>
      <c r="K27" s="44"/>
      <c r="L27" s="31"/>
      <c r="M27" s="76">
        <v>400</v>
      </c>
      <c r="N27" s="20"/>
    </row>
    <row r="28" spans="2:15" x14ac:dyDescent="0.25">
      <c r="B28" s="6" t="s">
        <v>3</v>
      </c>
      <c r="C28" s="14"/>
      <c r="D28" s="14"/>
      <c r="E28" s="14"/>
      <c r="F28" s="37"/>
      <c r="G28" s="121"/>
      <c r="H28" s="18">
        <f>SUM(G28*2.5)</f>
        <v>0</v>
      </c>
      <c r="I28" s="134"/>
      <c r="J28" s="50"/>
      <c r="K28" s="94"/>
      <c r="L28" s="53">
        <f>M9*K28</f>
        <v>0</v>
      </c>
      <c r="M28" s="45">
        <f t="shared" ref="M28:M37" si="5">M27-H28-K28</f>
        <v>400</v>
      </c>
      <c r="N28" s="20"/>
    </row>
    <row r="29" spans="2:15" x14ac:dyDescent="0.25">
      <c r="B29" s="6" t="s">
        <v>4</v>
      </c>
      <c r="C29" s="14"/>
      <c r="D29" s="14"/>
      <c r="E29" s="14"/>
      <c r="F29" s="37"/>
      <c r="G29" s="97"/>
      <c r="H29" s="18">
        <f>SUM(G29*2.5)*15</f>
        <v>0</v>
      </c>
      <c r="I29" s="134"/>
      <c r="J29" s="50"/>
      <c r="K29" s="95"/>
      <c r="L29" s="53">
        <f>M9*K29</f>
        <v>0</v>
      </c>
      <c r="M29" s="45">
        <f t="shared" si="5"/>
        <v>400</v>
      </c>
      <c r="N29" s="20"/>
    </row>
    <row r="30" spans="2:15" x14ac:dyDescent="0.25">
      <c r="B30" s="6" t="s">
        <v>5</v>
      </c>
      <c r="C30" s="14"/>
      <c r="D30" s="14"/>
      <c r="E30" s="14"/>
      <c r="F30" s="37"/>
      <c r="G30" s="122"/>
      <c r="H30" s="18">
        <f>SUM(G30*2.5)</f>
        <v>0</v>
      </c>
      <c r="I30" s="134"/>
      <c r="J30" s="50"/>
      <c r="K30" s="94"/>
      <c r="L30" s="53">
        <f>M9*K30</f>
        <v>0</v>
      </c>
      <c r="M30" s="45">
        <f t="shared" si="5"/>
        <v>400</v>
      </c>
      <c r="N30" s="20"/>
    </row>
    <row r="31" spans="2:15" x14ac:dyDescent="0.25">
      <c r="B31" s="6" t="s">
        <v>6</v>
      </c>
      <c r="C31" s="14"/>
      <c r="D31" s="14"/>
      <c r="E31" s="14"/>
      <c r="F31" s="37"/>
      <c r="G31" s="122"/>
      <c r="H31" s="18">
        <f>SUM(G31*2.5)</f>
        <v>0</v>
      </c>
      <c r="I31" s="134"/>
      <c r="J31" s="50"/>
      <c r="K31" s="94"/>
      <c r="L31" s="53">
        <f>M9*K31</f>
        <v>0</v>
      </c>
      <c r="M31" s="45">
        <f t="shared" si="5"/>
        <v>400</v>
      </c>
      <c r="N31" s="20"/>
    </row>
    <row r="32" spans="2:15" x14ac:dyDescent="0.25">
      <c r="B32" s="6" t="s">
        <v>7</v>
      </c>
      <c r="C32" s="14"/>
      <c r="D32" s="14"/>
      <c r="E32" s="14"/>
      <c r="F32" s="37"/>
      <c r="G32" s="122"/>
      <c r="H32" s="18">
        <f>SUM(G32*2.5)</f>
        <v>0</v>
      </c>
      <c r="I32" s="134"/>
      <c r="J32" s="50"/>
      <c r="K32" s="94"/>
      <c r="L32" s="53">
        <f>M9*K32</f>
        <v>0</v>
      </c>
      <c r="M32" s="45">
        <f t="shared" si="5"/>
        <v>400</v>
      </c>
      <c r="N32" s="20"/>
    </row>
    <row r="33" spans="2:14" x14ac:dyDescent="0.25">
      <c r="B33" s="7" t="s">
        <v>8</v>
      </c>
      <c r="C33" s="14"/>
      <c r="D33" s="14"/>
      <c r="E33" s="14"/>
      <c r="F33" s="37"/>
      <c r="G33" s="123"/>
      <c r="H33" s="18">
        <f>SUM(G33*2.5)</f>
        <v>0</v>
      </c>
      <c r="I33" s="134"/>
      <c r="J33" s="50"/>
      <c r="K33" s="94"/>
      <c r="L33" s="53">
        <f>M9*K33</f>
        <v>0</v>
      </c>
      <c r="M33" s="45">
        <f t="shared" si="5"/>
        <v>400</v>
      </c>
      <c r="N33" s="20"/>
    </row>
    <row r="34" spans="2:14" x14ac:dyDescent="0.25">
      <c r="B34" s="7" t="s">
        <v>9</v>
      </c>
      <c r="C34" s="14"/>
      <c r="D34" s="14"/>
      <c r="E34" s="14"/>
      <c r="F34" s="37"/>
      <c r="G34" s="97"/>
      <c r="H34" s="18">
        <f>SUM(G34*2.5)*15</f>
        <v>0</v>
      </c>
      <c r="I34" s="134"/>
      <c r="J34" s="50"/>
      <c r="K34" s="96"/>
      <c r="L34" s="53">
        <f>M9*K34</f>
        <v>0</v>
      </c>
      <c r="M34" s="45">
        <f t="shared" si="5"/>
        <v>400</v>
      </c>
      <c r="N34" s="23"/>
    </row>
    <row r="35" spans="2:14" x14ac:dyDescent="0.25">
      <c r="B35" s="7" t="s">
        <v>10</v>
      </c>
      <c r="C35" s="14"/>
      <c r="D35" s="14"/>
      <c r="E35" s="14"/>
      <c r="F35" s="37"/>
      <c r="G35" s="122"/>
      <c r="H35" s="18">
        <f>SUM(G35*2.5)</f>
        <v>0</v>
      </c>
      <c r="I35" s="134"/>
      <c r="J35" s="50"/>
      <c r="K35" s="94"/>
      <c r="L35" s="53">
        <f>M9*K35</f>
        <v>0</v>
      </c>
      <c r="M35" s="45">
        <f t="shared" si="5"/>
        <v>400</v>
      </c>
      <c r="N35" s="23"/>
    </row>
    <row r="36" spans="2:14" x14ac:dyDescent="0.25">
      <c r="B36" s="7" t="s">
        <v>11</v>
      </c>
      <c r="C36" s="14"/>
      <c r="D36" s="14"/>
      <c r="E36" s="14"/>
      <c r="F36" s="37"/>
      <c r="G36" s="122"/>
      <c r="H36" s="18">
        <f>SUM(G36*2.5)</f>
        <v>0</v>
      </c>
      <c r="I36" s="134"/>
      <c r="J36" s="50"/>
      <c r="K36" s="94"/>
      <c r="L36" s="53">
        <f>M9*K36</f>
        <v>0</v>
      </c>
      <c r="M36" s="45">
        <f t="shared" si="5"/>
        <v>400</v>
      </c>
      <c r="N36" s="20"/>
    </row>
    <row r="37" spans="2:14" ht="15.75" thickBot="1" x14ac:dyDescent="0.3">
      <c r="B37" s="47" t="s">
        <v>29</v>
      </c>
      <c r="C37" s="48"/>
      <c r="D37" s="48"/>
      <c r="E37" s="48"/>
      <c r="F37" s="49"/>
      <c r="G37" s="124"/>
      <c r="H37" s="77">
        <f>SUM(G37*2.5)</f>
        <v>0</v>
      </c>
      <c r="I37" s="135"/>
      <c r="J37" s="51"/>
      <c r="K37" s="98"/>
      <c r="L37" s="54">
        <f>M9*K37</f>
        <v>0</v>
      </c>
      <c r="M37" s="56">
        <f t="shared" si="5"/>
        <v>400</v>
      </c>
      <c r="N37" s="20"/>
    </row>
    <row r="38" spans="2:14" ht="15.75" thickBot="1" x14ac:dyDescent="0.3">
      <c r="B38" s="11" t="s">
        <v>61</v>
      </c>
      <c r="C38" s="12"/>
      <c r="D38" s="12"/>
      <c r="E38" s="12"/>
      <c r="F38" s="12"/>
      <c r="G38" s="26"/>
      <c r="H38" s="19">
        <f>SUM(H28:H37)</f>
        <v>0</v>
      </c>
      <c r="I38" s="19"/>
      <c r="J38" s="52">
        <f>SUM(J28:J37)</f>
        <v>0</v>
      </c>
      <c r="K38" s="46">
        <f>SUM(K27:K37)</f>
        <v>0</v>
      </c>
      <c r="L38" s="55">
        <f>SUM(L28:L37)</f>
        <v>0</v>
      </c>
      <c r="M38" s="60">
        <f>M27-H38-K38</f>
        <v>400</v>
      </c>
      <c r="N38" s="20"/>
    </row>
    <row r="39" spans="2:14" s="82" customFormat="1" ht="16.5" thickTop="1" thickBot="1" x14ac:dyDescent="0.3">
      <c r="B39" s="83"/>
      <c r="C39" s="83"/>
      <c r="D39" s="83"/>
      <c r="E39" s="83"/>
      <c r="F39" s="83"/>
      <c r="G39" s="83"/>
      <c r="H39" s="85"/>
      <c r="I39" s="85"/>
      <c r="J39" s="106"/>
      <c r="K39" s="86"/>
      <c r="L39" s="84"/>
      <c r="M39" s="85"/>
      <c r="N39" s="85"/>
    </row>
    <row r="40" spans="2:14" x14ac:dyDescent="0.25">
      <c r="B40" s="101" t="s">
        <v>34</v>
      </c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90"/>
      <c r="N40" s="5"/>
    </row>
    <row r="41" spans="2:14" x14ac:dyDescent="0.25">
      <c r="B41" s="102" t="s">
        <v>35</v>
      </c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91"/>
    </row>
    <row r="42" spans="2:14" x14ac:dyDescent="0.25">
      <c r="B42" s="103" t="s">
        <v>39</v>
      </c>
      <c r="C42" s="83"/>
      <c r="D42" s="83"/>
      <c r="E42" s="88"/>
      <c r="F42" s="83"/>
      <c r="G42" s="83"/>
      <c r="H42" s="83"/>
      <c r="I42" s="83"/>
      <c r="J42" s="83"/>
      <c r="K42" s="83"/>
      <c r="L42" s="83"/>
      <c r="M42" s="91"/>
    </row>
    <row r="43" spans="2:14" x14ac:dyDescent="0.25">
      <c r="B43" s="103" t="s">
        <v>40</v>
      </c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91"/>
    </row>
    <row r="44" spans="2:14" x14ac:dyDescent="0.25">
      <c r="B44" s="103" t="s">
        <v>36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91"/>
    </row>
    <row r="45" spans="2:14" x14ac:dyDescent="0.25">
      <c r="B45" s="103" t="s">
        <v>45</v>
      </c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91"/>
    </row>
    <row r="46" spans="2:14" x14ac:dyDescent="0.25">
      <c r="B46" s="103" t="s">
        <v>97</v>
      </c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91"/>
    </row>
    <row r="47" spans="2:14" s="82" customFormat="1" x14ac:dyDescent="0.25">
      <c r="B47" s="103" t="s">
        <v>86</v>
      </c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91"/>
    </row>
    <row r="48" spans="2:14" x14ac:dyDescent="0.25">
      <c r="B48" s="103" t="s">
        <v>42</v>
      </c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91"/>
    </row>
    <row r="49" spans="1:13" x14ac:dyDescent="0.25">
      <c r="B49" s="103" t="s">
        <v>50</v>
      </c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91"/>
    </row>
    <row r="50" spans="1:13" ht="15.75" thickBot="1" x14ac:dyDescent="0.3">
      <c r="B50" s="104" t="s">
        <v>63</v>
      </c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3"/>
    </row>
    <row r="51" spans="1:13" s="82" customFormat="1" ht="7.5" customHeight="1" x14ac:dyDescent="0.25"/>
    <row r="52" spans="1:13" ht="15.75" x14ac:dyDescent="0.25">
      <c r="A52" s="78" t="s">
        <v>76</v>
      </c>
    </row>
    <row r="53" spans="1:13" ht="15.75" x14ac:dyDescent="0.25">
      <c r="A53" s="79" t="s">
        <v>77</v>
      </c>
    </row>
  </sheetData>
  <mergeCells count="14">
    <mergeCell ref="A9:C9"/>
    <mergeCell ref="A8:C8"/>
    <mergeCell ref="D6:F6"/>
    <mergeCell ref="D8:F8"/>
    <mergeCell ref="D9:F9"/>
    <mergeCell ref="D7:F7"/>
    <mergeCell ref="B6:C6"/>
    <mergeCell ref="B7:C7"/>
    <mergeCell ref="K8:L8"/>
    <mergeCell ref="K9:L9"/>
    <mergeCell ref="K10:L10"/>
    <mergeCell ref="D4:L4"/>
    <mergeCell ref="H12:J12"/>
    <mergeCell ref="K7:L7"/>
  </mergeCells>
  <hyperlinks>
    <hyperlink ref="M4:Q4" r:id="rId1" display="Summary of Summer Pay &amp; Extra Pay Policies" xr:uid="{00000000-0004-0000-0100-000000000000}"/>
  </hyperlinks>
  <pageMargins left="0.45" right="0.45" top="0.25" bottom="0.25" header="0.3" footer="0.3"/>
  <pageSetup scale="70" orientation="landscape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7"/>
  <sheetViews>
    <sheetView zoomScaleNormal="100" workbookViewId="0">
      <selection activeCell="E25" sqref="E25"/>
    </sheetView>
  </sheetViews>
  <sheetFormatPr defaultColWidth="11.7109375" defaultRowHeight="15" x14ac:dyDescent="0.25"/>
  <cols>
    <col min="1" max="11" width="11.7109375" style="115"/>
    <col min="12" max="12" width="13.42578125" style="115" customWidth="1"/>
    <col min="13" max="13" width="14" style="115" bestFit="1" customWidth="1"/>
    <col min="14" max="16384" width="11.7109375" style="115"/>
  </cols>
  <sheetData>
    <row r="1" spans="1:14" ht="15.75" x14ac:dyDescent="0.25">
      <c r="A1" s="138"/>
      <c r="E1" s="139"/>
      <c r="F1" s="139" t="s">
        <v>46</v>
      </c>
      <c r="G1" s="139"/>
      <c r="H1" s="139"/>
      <c r="I1" s="139"/>
      <c r="K1" s="115" t="s">
        <v>64</v>
      </c>
    </row>
    <row r="2" spans="1:14" x14ac:dyDescent="0.25">
      <c r="E2" s="139" t="s">
        <v>47</v>
      </c>
      <c r="F2" s="139"/>
      <c r="G2" s="139"/>
      <c r="H2" s="139"/>
      <c r="I2" s="139"/>
    </row>
    <row r="4" spans="1:14" x14ac:dyDescent="0.25">
      <c r="B4" s="115" t="s">
        <v>13</v>
      </c>
      <c r="C4" s="140"/>
      <c r="D4" s="140"/>
    </row>
    <row r="5" spans="1:14" x14ac:dyDescent="0.25">
      <c r="B5" s="115" t="s">
        <v>0</v>
      </c>
      <c r="C5" s="141"/>
      <c r="D5" s="141"/>
      <c r="E5" s="142"/>
      <c r="F5" s="143"/>
      <c r="H5" s="115" t="s">
        <v>14</v>
      </c>
      <c r="I5" s="140"/>
      <c r="J5" s="140"/>
      <c r="K5" s="140"/>
    </row>
    <row r="6" spans="1:14" x14ac:dyDescent="0.25">
      <c r="B6" s="115" t="s">
        <v>32</v>
      </c>
      <c r="D6" s="144">
        <v>60500</v>
      </c>
      <c r="E6" s="145"/>
      <c r="F6" s="115" t="s">
        <v>15</v>
      </c>
      <c r="I6" s="115" t="s">
        <v>16</v>
      </c>
      <c r="J6" s="115" t="s">
        <v>17</v>
      </c>
      <c r="L6" s="146">
        <f>D6/1462.5</f>
        <v>41.36752136752137</v>
      </c>
    </row>
    <row r="7" spans="1:14" x14ac:dyDescent="0.25">
      <c r="B7" s="115" t="s">
        <v>33</v>
      </c>
      <c r="D7" s="144">
        <v>62000</v>
      </c>
      <c r="F7" s="115" t="s">
        <v>15</v>
      </c>
      <c r="G7" s="147"/>
      <c r="J7" s="115" t="s">
        <v>17</v>
      </c>
      <c r="L7" s="148">
        <f>D7/1462.5</f>
        <v>42.393162393162392</v>
      </c>
    </row>
    <row r="8" spans="1:14" x14ac:dyDescent="0.25">
      <c r="J8" s="115" t="s">
        <v>30</v>
      </c>
      <c r="L8" s="149">
        <f>D6/32</f>
        <v>1890.625</v>
      </c>
    </row>
    <row r="9" spans="1:14" x14ac:dyDescent="0.25">
      <c r="B9" s="150"/>
      <c r="C9" s="150"/>
      <c r="D9" s="150"/>
      <c r="E9" s="150"/>
      <c r="F9" s="150"/>
      <c r="G9" s="150"/>
      <c r="H9" s="150"/>
      <c r="I9" s="150"/>
      <c r="J9" s="150"/>
    </row>
    <row r="10" spans="1:14" x14ac:dyDescent="0.25">
      <c r="B10" s="151"/>
      <c r="I10" s="152" t="s">
        <v>65</v>
      </c>
      <c r="K10" s="153"/>
      <c r="L10" s="154"/>
      <c r="M10" s="155"/>
    </row>
    <row r="11" spans="1:14" x14ac:dyDescent="0.25">
      <c r="B11" s="151"/>
      <c r="C11" s="115" t="s">
        <v>19</v>
      </c>
      <c r="J11" s="156"/>
      <c r="K11" s="157">
        <v>0.25</v>
      </c>
      <c r="L11" s="158" t="s">
        <v>48</v>
      </c>
      <c r="M11" s="155"/>
    </row>
    <row r="12" spans="1:14" x14ac:dyDescent="0.25">
      <c r="B12" s="159" t="s">
        <v>20</v>
      </c>
      <c r="C12" s="140" t="s">
        <v>89</v>
      </c>
      <c r="D12" s="115" t="s">
        <v>21</v>
      </c>
      <c r="E12" s="140" t="s">
        <v>90</v>
      </c>
      <c r="G12" s="160" t="s">
        <v>52</v>
      </c>
      <c r="H12" s="160" t="s">
        <v>54</v>
      </c>
      <c r="I12" s="160" t="s">
        <v>44</v>
      </c>
      <c r="J12" s="161"/>
      <c r="K12" s="151" t="s">
        <v>31</v>
      </c>
      <c r="L12" s="162" t="s">
        <v>49</v>
      </c>
      <c r="M12" s="155"/>
    </row>
    <row r="13" spans="1:14" x14ac:dyDescent="0.25">
      <c r="B13" s="151"/>
      <c r="D13" s="150"/>
      <c r="E13" s="150"/>
      <c r="F13" s="150"/>
      <c r="G13" s="163" t="s">
        <v>53</v>
      </c>
      <c r="H13" s="164" t="s">
        <v>53</v>
      </c>
      <c r="I13" s="165" t="s">
        <v>43</v>
      </c>
      <c r="J13" s="166" t="s">
        <v>37</v>
      </c>
      <c r="K13" s="151" t="s">
        <v>38</v>
      </c>
      <c r="L13" s="167" t="s">
        <v>38</v>
      </c>
      <c r="M13" s="155"/>
    </row>
    <row r="14" spans="1:14" x14ac:dyDescent="0.25">
      <c r="B14" s="168" t="s">
        <v>1</v>
      </c>
      <c r="C14" s="169"/>
      <c r="D14" s="170"/>
      <c r="E14" s="170"/>
      <c r="F14" s="170"/>
      <c r="G14" s="168"/>
      <c r="H14" s="171"/>
      <c r="I14" s="172">
        <v>787.5</v>
      </c>
      <c r="J14" s="169"/>
      <c r="K14" s="173">
        <f>D6/4</f>
        <v>15125</v>
      </c>
      <c r="L14" s="174">
        <f>D6*33.3%</f>
        <v>20146.499999999996</v>
      </c>
      <c r="M14" s="175"/>
      <c r="N14" s="155"/>
    </row>
    <row r="15" spans="1:14" x14ac:dyDescent="0.25">
      <c r="B15" s="168" t="s">
        <v>22</v>
      </c>
      <c r="C15" s="169"/>
      <c r="D15" s="176"/>
      <c r="E15" s="177" t="s">
        <v>66</v>
      </c>
      <c r="F15" s="178"/>
      <c r="G15" s="179"/>
      <c r="H15" s="180">
        <v>50</v>
      </c>
      <c r="I15" s="181">
        <f t="shared" ref="I15:I20" si="0">I14-H15</f>
        <v>737.5</v>
      </c>
      <c r="J15" s="130">
        <f>L6*H15</f>
        <v>2068.3760683760684</v>
      </c>
      <c r="K15" s="182"/>
      <c r="L15" s="183">
        <f t="shared" ref="L15:L20" si="1">L14-J15</f>
        <v>18078.12393162393</v>
      </c>
      <c r="M15" s="184"/>
      <c r="N15" s="155"/>
    </row>
    <row r="16" spans="1:14" x14ac:dyDescent="0.25">
      <c r="B16" s="185" t="s">
        <v>23</v>
      </c>
      <c r="C16" s="186"/>
      <c r="D16" s="150" t="s">
        <v>67</v>
      </c>
      <c r="E16" s="150"/>
      <c r="F16" s="150"/>
      <c r="G16" s="187">
        <v>5</v>
      </c>
      <c r="H16" s="131">
        <f>G16*7.5*5</f>
        <v>187.5</v>
      </c>
      <c r="I16" s="188">
        <f t="shared" si="0"/>
        <v>550</v>
      </c>
      <c r="J16" s="189">
        <f>L8*G16</f>
        <v>9453.125</v>
      </c>
      <c r="K16" s="190">
        <f>K14-J16</f>
        <v>5671.875</v>
      </c>
      <c r="L16" s="183">
        <f t="shared" si="1"/>
        <v>8624.9989316239298</v>
      </c>
      <c r="M16" s="184"/>
      <c r="N16" s="155"/>
    </row>
    <row r="17" spans="2:14" x14ac:dyDescent="0.25">
      <c r="B17" s="191" t="s">
        <v>12</v>
      </c>
      <c r="C17" s="192"/>
      <c r="D17" s="192"/>
      <c r="E17" s="192" t="s">
        <v>66</v>
      </c>
      <c r="F17" s="192"/>
      <c r="G17" s="193"/>
      <c r="H17" s="180">
        <v>20</v>
      </c>
      <c r="I17" s="181">
        <f t="shared" si="0"/>
        <v>530</v>
      </c>
      <c r="J17" s="130">
        <f>L6*H17</f>
        <v>827.35042735042737</v>
      </c>
      <c r="K17" s="190"/>
      <c r="L17" s="183">
        <f t="shared" si="1"/>
        <v>7797.6485042735021</v>
      </c>
      <c r="M17" s="184"/>
      <c r="N17" s="155"/>
    </row>
    <row r="18" spans="2:14" x14ac:dyDescent="0.25">
      <c r="B18" s="191" t="s">
        <v>2</v>
      </c>
      <c r="C18" s="192"/>
      <c r="D18" s="192"/>
      <c r="E18" s="192" t="s">
        <v>66</v>
      </c>
      <c r="F18" s="192"/>
      <c r="G18" s="193"/>
      <c r="H18" s="131">
        <v>20</v>
      </c>
      <c r="I18" s="181">
        <f t="shared" si="0"/>
        <v>510</v>
      </c>
      <c r="J18" s="130">
        <f>L6*H18</f>
        <v>827.35042735042737</v>
      </c>
      <c r="K18" s="190"/>
      <c r="L18" s="183">
        <f t="shared" si="1"/>
        <v>6970.2980769230744</v>
      </c>
      <c r="M18" s="184"/>
      <c r="N18" s="155"/>
    </row>
    <row r="19" spans="2:14" x14ac:dyDescent="0.25">
      <c r="B19" s="185" t="s">
        <v>51</v>
      </c>
      <c r="C19" s="194"/>
      <c r="D19" s="195" t="s">
        <v>68</v>
      </c>
      <c r="E19" s="195"/>
      <c r="F19" s="195"/>
      <c r="G19" s="187">
        <v>2</v>
      </c>
      <c r="H19" s="180">
        <f>G19*7.5*5</f>
        <v>75</v>
      </c>
      <c r="I19" s="181">
        <f t="shared" si="0"/>
        <v>435</v>
      </c>
      <c r="J19" s="130">
        <f>L8*G19</f>
        <v>3781.25</v>
      </c>
      <c r="K19" s="190">
        <f>K16-J19</f>
        <v>1890.625</v>
      </c>
      <c r="L19" s="183">
        <f t="shared" si="1"/>
        <v>3189.0480769230744</v>
      </c>
      <c r="M19" s="184"/>
      <c r="N19" s="155"/>
    </row>
    <row r="20" spans="2:14" x14ac:dyDescent="0.25">
      <c r="B20" s="191" t="s">
        <v>25</v>
      </c>
      <c r="C20" s="170"/>
      <c r="D20" s="170"/>
      <c r="E20" s="196" t="s">
        <v>66</v>
      </c>
      <c r="F20" s="196"/>
      <c r="G20" s="193"/>
      <c r="H20" s="197">
        <v>77</v>
      </c>
      <c r="I20" s="181">
        <f t="shared" si="0"/>
        <v>358</v>
      </c>
      <c r="J20" s="130">
        <f>L6*H20</f>
        <v>3185.2991452991455</v>
      </c>
      <c r="K20" s="190"/>
      <c r="L20" s="183">
        <f t="shared" si="1"/>
        <v>3.748931623928911</v>
      </c>
      <c r="M20" s="184"/>
      <c r="N20" s="155"/>
    </row>
    <row r="21" spans="2:14" ht="15.75" thickBot="1" x14ac:dyDescent="0.3">
      <c r="B21" s="198"/>
      <c r="C21" s="199"/>
      <c r="D21" s="199"/>
      <c r="E21" s="199"/>
      <c r="F21" s="199"/>
      <c r="G21" s="200"/>
      <c r="H21" s="200"/>
      <c r="I21" s="199"/>
      <c r="J21" s="200"/>
      <c r="K21" s="200"/>
      <c r="L21" s="201"/>
      <c r="M21" s="202"/>
      <c r="N21" s="155"/>
    </row>
    <row r="22" spans="2:14" ht="15.75" thickTop="1" x14ac:dyDescent="0.25">
      <c r="B22" s="151"/>
      <c r="G22" s="152"/>
      <c r="H22" s="203" t="s">
        <v>60</v>
      </c>
      <c r="J22" s="204" t="s">
        <v>69</v>
      </c>
      <c r="K22" s="205" t="s">
        <v>57</v>
      </c>
      <c r="L22" s="206"/>
      <c r="M22" s="155"/>
    </row>
    <row r="23" spans="2:14" x14ac:dyDescent="0.25">
      <c r="B23" s="151"/>
      <c r="G23" s="160" t="s">
        <v>52</v>
      </c>
      <c r="H23" s="207" t="s">
        <v>54</v>
      </c>
      <c r="I23" s="208" t="s">
        <v>55</v>
      </c>
      <c r="J23" s="209" t="s">
        <v>24</v>
      </c>
      <c r="K23" s="210" t="s">
        <v>24</v>
      </c>
      <c r="L23" s="211" t="s">
        <v>59</v>
      </c>
      <c r="M23" s="155"/>
    </row>
    <row r="24" spans="2:14" x14ac:dyDescent="0.25">
      <c r="B24" s="212" t="s">
        <v>25</v>
      </c>
      <c r="C24" s="213" t="s">
        <v>91</v>
      </c>
      <c r="D24" s="150" t="s">
        <v>26</v>
      </c>
      <c r="E24" s="214" t="s">
        <v>92</v>
      </c>
      <c r="F24" s="150"/>
      <c r="G24" s="163" t="s">
        <v>53</v>
      </c>
      <c r="H24" s="215" t="s">
        <v>53</v>
      </c>
      <c r="I24" s="216" t="s">
        <v>37</v>
      </c>
      <c r="J24" s="217" t="s">
        <v>53</v>
      </c>
      <c r="K24" s="218" t="s">
        <v>37</v>
      </c>
      <c r="L24" s="217" t="s">
        <v>28</v>
      </c>
      <c r="M24" s="155"/>
    </row>
    <row r="25" spans="2:14" x14ac:dyDescent="0.25">
      <c r="B25" s="219" t="s">
        <v>1</v>
      </c>
      <c r="C25" s="195"/>
      <c r="D25" s="195"/>
      <c r="E25" s="195"/>
      <c r="F25" s="220"/>
      <c r="G25" s="193"/>
      <c r="H25" s="221"/>
      <c r="I25" s="221"/>
      <c r="J25" s="222"/>
      <c r="K25" s="223"/>
      <c r="L25" s="224">
        <v>400</v>
      </c>
      <c r="M25" s="225"/>
    </row>
    <row r="26" spans="2:14" x14ac:dyDescent="0.25">
      <c r="B26" s="219" t="s">
        <v>3</v>
      </c>
      <c r="C26" s="195"/>
      <c r="D26" s="195" t="s">
        <v>70</v>
      </c>
      <c r="E26" s="195"/>
      <c r="F26" s="220"/>
      <c r="G26" s="162"/>
      <c r="H26" s="226"/>
      <c r="I26" s="130">
        <f>H26*L7</f>
        <v>0</v>
      </c>
      <c r="J26" s="227">
        <v>15</v>
      </c>
      <c r="K26" s="228">
        <f>L7*J26</f>
        <v>635.89743589743591</v>
      </c>
      <c r="L26" s="227">
        <f t="shared" ref="L26:L35" si="2">L25-H26-J26</f>
        <v>385</v>
      </c>
      <c r="M26" s="225"/>
    </row>
    <row r="27" spans="2:14" x14ac:dyDescent="0.25">
      <c r="B27" s="219" t="s">
        <v>4</v>
      </c>
      <c r="C27" s="195"/>
      <c r="D27" s="195"/>
      <c r="E27" s="195" t="s">
        <v>71</v>
      </c>
      <c r="F27" s="220"/>
      <c r="G27" s="187">
        <v>4</v>
      </c>
      <c r="H27" s="226">
        <v>150</v>
      </c>
      <c r="I27" s="130">
        <v>3900</v>
      </c>
      <c r="J27" s="227"/>
      <c r="K27" s="229">
        <f>L7*J27</f>
        <v>0</v>
      </c>
      <c r="L27" s="227">
        <f t="shared" si="2"/>
        <v>235</v>
      </c>
      <c r="M27" s="225"/>
    </row>
    <row r="28" spans="2:14" x14ac:dyDescent="0.25">
      <c r="B28" s="219" t="s">
        <v>5</v>
      </c>
      <c r="C28" s="195"/>
      <c r="D28" s="195" t="s">
        <v>70</v>
      </c>
      <c r="E28" s="195"/>
      <c r="F28" s="220"/>
      <c r="G28" s="230"/>
      <c r="H28" s="226"/>
      <c r="I28" s="130">
        <f>H28*L7</f>
        <v>0</v>
      </c>
      <c r="J28" s="227">
        <v>15</v>
      </c>
      <c r="K28" s="228">
        <f>L7*J28</f>
        <v>635.89743589743591</v>
      </c>
      <c r="L28" s="227">
        <f t="shared" si="2"/>
        <v>220</v>
      </c>
      <c r="M28" s="225"/>
    </row>
    <row r="29" spans="2:14" x14ac:dyDescent="0.25">
      <c r="B29" s="219" t="s">
        <v>6</v>
      </c>
      <c r="C29" s="195"/>
      <c r="D29" s="195" t="s">
        <v>70</v>
      </c>
      <c r="E29" s="195"/>
      <c r="F29" s="220"/>
      <c r="G29" s="230"/>
      <c r="H29" s="226"/>
      <c r="I29" s="130">
        <f>H29*L7</f>
        <v>0</v>
      </c>
      <c r="J29" s="227">
        <v>15</v>
      </c>
      <c r="K29" s="228">
        <f>L7*J29</f>
        <v>635.89743589743591</v>
      </c>
      <c r="L29" s="227">
        <f t="shared" si="2"/>
        <v>205</v>
      </c>
      <c r="M29" s="225"/>
    </row>
    <row r="30" spans="2:14" x14ac:dyDescent="0.25">
      <c r="B30" s="219" t="s">
        <v>7</v>
      </c>
      <c r="C30" s="195"/>
      <c r="D30" s="195" t="s">
        <v>70</v>
      </c>
      <c r="E30" s="195"/>
      <c r="F30" s="220"/>
      <c r="G30" s="230"/>
      <c r="H30" s="226"/>
      <c r="I30" s="130">
        <f>H30*L7</f>
        <v>0</v>
      </c>
      <c r="J30" s="227">
        <v>30</v>
      </c>
      <c r="K30" s="228">
        <f>L7*J30</f>
        <v>1271.7948717948718</v>
      </c>
      <c r="L30" s="227">
        <f t="shared" si="2"/>
        <v>175</v>
      </c>
      <c r="M30" s="225"/>
    </row>
    <row r="31" spans="2:14" x14ac:dyDescent="0.25">
      <c r="B31" s="212" t="s">
        <v>8</v>
      </c>
      <c r="C31" s="195"/>
      <c r="D31" s="195" t="s">
        <v>70</v>
      </c>
      <c r="E31" s="195"/>
      <c r="F31" s="220"/>
      <c r="G31" s="162"/>
      <c r="H31" s="226"/>
      <c r="I31" s="130">
        <f>H31*L7</f>
        <v>0</v>
      </c>
      <c r="J31" s="227">
        <v>15</v>
      </c>
      <c r="K31" s="228">
        <f>L7*J31</f>
        <v>635.89743589743591</v>
      </c>
      <c r="L31" s="227">
        <f t="shared" si="2"/>
        <v>160</v>
      </c>
      <c r="M31" s="225"/>
    </row>
    <row r="32" spans="2:14" x14ac:dyDescent="0.25">
      <c r="B32" s="212" t="s">
        <v>9</v>
      </c>
      <c r="C32" s="195"/>
      <c r="D32" s="195"/>
      <c r="E32" s="195" t="s">
        <v>72</v>
      </c>
      <c r="F32" s="220"/>
      <c r="G32" s="187">
        <v>3</v>
      </c>
      <c r="H32" s="226">
        <v>112.5</v>
      </c>
      <c r="I32" s="130">
        <f>G32*700</f>
        <v>2100</v>
      </c>
      <c r="J32" s="227"/>
      <c r="K32" s="229">
        <f>L7*J32</f>
        <v>0</v>
      </c>
      <c r="L32" s="227">
        <f t="shared" si="2"/>
        <v>47.5</v>
      </c>
      <c r="M32" s="231"/>
    </row>
    <row r="33" spans="2:13" x14ac:dyDescent="0.25">
      <c r="B33" s="212" t="s">
        <v>10</v>
      </c>
      <c r="C33" s="195"/>
      <c r="D33" s="195" t="s">
        <v>70</v>
      </c>
      <c r="E33" s="195"/>
      <c r="F33" s="220"/>
      <c r="G33" s="230"/>
      <c r="H33" s="226"/>
      <c r="I33" s="130">
        <f>H33*L7</f>
        <v>0</v>
      </c>
      <c r="J33" s="227">
        <v>15</v>
      </c>
      <c r="K33" s="228">
        <f>L7*J33</f>
        <v>635.89743589743591</v>
      </c>
      <c r="L33" s="227">
        <f t="shared" si="2"/>
        <v>32.5</v>
      </c>
      <c r="M33" s="231"/>
    </row>
    <row r="34" spans="2:13" x14ac:dyDescent="0.25">
      <c r="B34" s="212" t="s">
        <v>11</v>
      </c>
      <c r="C34" s="195"/>
      <c r="D34" s="195" t="s">
        <v>70</v>
      </c>
      <c r="E34" s="195"/>
      <c r="F34" s="220"/>
      <c r="G34" s="230"/>
      <c r="H34" s="226"/>
      <c r="I34" s="130">
        <f>H34*L7</f>
        <v>0</v>
      </c>
      <c r="J34" s="227">
        <v>15</v>
      </c>
      <c r="K34" s="228">
        <f>L7*J34</f>
        <v>635.89743589743591</v>
      </c>
      <c r="L34" s="227">
        <f t="shared" si="2"/>
        <v>17.5</v>
      </c>
      <c r="M34" s="225"/>
    </row>
    <row r="35" spans="2:13" ht="15.75" thickBot="1" x14ac:dyDescent="0.3">
      <c r="B35" s="232" t="s">
        <v>29</v>
      </c>
      <c r="C35" s="233"/>
      <c r="D35" s="233"/>
      <c r="E35" s="233" t="s">
        <v>70</v>
      </c>
      <c r="F35" s="234"/>
      <c r="G35" s="235"/>
      <c r="H35" s="236"/>
      <c r="I35" s="237">
        <f>H35*L7</f>
        <v>0</v>
      </c>
      <c r="J35" s="238">
        <v>15</v>
      </c>
      <c r="K35" s="239">
        <f>L7*J35</f>
        <v>635.89743589743591</v>
      </c>
      <c r="L35" s="238">
        <f t="shared" si="2"/>
        <v>2.5</v>
      </c>
      <c r="M35" s="225"/>
    </row>
    <row r="36" spans="2:13" ht="15.75" thickBot="1" x14ac:dyDescent="0.3">
      <c r="B36" s="240" t="s">
        <v>73</v>
      </c>
      <c r="C36" s="241"/>
      <c r="D36" s="241"/>
      <c r="E36" s="241"/>
      <c r="F36" s="241"/>
      <c r="G36" s="242"/>
      <c r="H36" s="243">
        <f>SUM(H26:H35)</f>
        <v>262.5</v>
      </c>
      <c r="I36" s="244">
        <f>SUM(I26:I35)</f>
        <v>6000</v>
      </c>
      <c r="J36" s="245">
        <f>SUM(J26:J35)</f>
        <v>135</v>
      </c>
      <c r="K36" s="246">
        <f>SUM(K26:K35)</f>
        <v>5723.0769230769229</v>
      </c>
      <c r="L36" s="245">
        <f>L25-H36-J36</f>
        <v>2.5</v>
      </c>
      <c r="M36" s="225"/>
    </row>
    <row r="37" spans="2:13" ht="15.75" thickTop="1" x14ac:dyDescent="0.25">
      <c r="B37" s="155"/>
      <c r="C37" s="155"/>
      <c r="D37" s="155"/>
      <c r="E37" s="155"/>
      <c r="F37" s="155"/>
      <c r="G37" s="155"/>
      <c r="H37" s="155"/>
      <c r="I37" s="247"/>
      <c r="J37" s="155"/>
      <c r="K37" s="155"/>
      <c r="L37" s="155"/>
      <c r="M37" s="155"/>
    </row>
    <row r="38" spans="2:13" x14ac:dyDescent="0.25">
      <c r="B38" s="248" t="s">
        <v>34</v>
      </c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</row>
    <row r="39" spans="2:13" x14ac:dyDescent="0.25">
      <c r="B39" s="248" t="s">
        <v>35</v>
      </c>
    </row>
    <row r="40" spans="2:13" x14ac:dyDescent="0.25">
      <c r="B40" s="115" t="s">
        <v>39</v>
      </c>
      <c r="E40" s="161"/>
    </row>
    <row r="41" spans="2:13" x14ac:dyDescent="0.25">
      <c r="B41" s="115" t="s">
        <v>40</v>
      </c>
    </row>
    <row r="42" spans="2:13" x14ac:dyDescent="0.25">
      <c r="B42" s="115" t="s">
        <v>36</v>
      </c>
    </row>
    <row r="43" spans="2:13" x14ac:dyDescent="0.25">
      <c r="B43" s="115" t="s">
        <v>45</v>
      </c>
    </row>
    <row r="44" spans="2:13" x14ac:dyDescent="0.25">
      <c r="B44" s="115" t="s">
        <v>41</v>
      </c>
    </row>
    <row r="45" spans="2:13" x14ac:dyDescent="0.25">
      <c r="B45" s="115" t="s">
        <v>42</v>
      </c>
    </row>
    <row r="46" spans="2:13" x14ac:dyDescent="0.25">
      <c r="B46" s="115" t="s">
        <v>50</v>
      </c>
    </row>
    <row r="47" spans="2:13" x14ac:dyDescent="0.25">
      <c r="B47" s="115" t="s">
        <v>74</v>
      </c>
    </row>
  </sheetData>
  <sheetProtection algorithmName="SHA-512" hashValue="+Mq7XqMKxpOEYdx8gTwAbGI4zmIXMc73mP4l7QSUwkQ/mZUi6Z0QdwwaldoynpUb44jPKF23jhHk83oOrfuLQA==" saltValue="OGEKfjVW+8+zMu9V5M4zjw==" spinCount="100000" sheet="1" objects="1" scenarios="1"/>
  <pageMargins left="0.7" right="0.7" top="0.75" bottom="0.75" header="0.3" footer="0.3"/>
  <pageSetup scale="5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12 Month Employee</vt:lpstr>
      <vt:lpstr>AY Employees Blank</vt:lpstr>
      <vt:lpstr>Example</vt:lpstr>
      <vt:lpstr>'AY Employees Blank'!Print_Area</vt:lpstr>
    </vt:vector>
  </TitlesOfParts>
  <Company>Tennessee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JNewberry</dc:creator>
  <cp:lastModifiedBy>Amanda Beaty</cp:lastModifiedBy>
  <cp:lastPrinted>2014-02-28T15:31:10Z</cp:lastPrinted>
  <dcterms:created xsi:type="dcterms:W3CDTF">2009-02-19T15:19:20Z</dcterms:created>
  <dcterms:modified xsi:type="dcterms:W3CDTF">2021-05-27T20:28:27Z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